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T:\PUR\20000 - Bids\20273 IFB Patrol Boat and Trailer\"/>
    </mc:Choice>
  </mc:AlternateContent>
  <xr:revisionPtr revIDLastSave="0" documentId="13_ncr:1_{BC2E557A-3FF8-4091-8C58-2AB414C91DB5}" xr6:coauthVersionLast="47" xr6:coauthVersionMax="47" xr10:uidLastSave="{00000000-0000-0000-0000-000000000000}"/>
  <bookViews>
    <workbookView xWindow="28680" yWindow="-120" windowWidth="29040" windowHeight="15840" tabRatio="625" activeTab="1" xr2:uid="{00000000-000D-0000-FFFF-FFFF00000000}"/>
  </bookViews>
  <sheets>
    <sheet name="Bid Opening" sheetId="1" r:id="rId1"/>
    <sheet name="BID TABULATION" sheetId="4" r:id="rId2"/>
    <sheet name="EVAL SUMMARY" sheetId="5" r:id="rId3"/>
  </sheets>
  <definedNames>
    <definedName name="_xlnm.Print_Area" localSheetId="0">'Bid Opening'!$A$1:$I$21</definedName>
    <definedName name="_xlnm.Print_Area" localSheetId="1">'BID TABULATION'!$A$1:$I$36</definedName>
    <definedName name="_xlnm.Print_Titles" localSheetId="0">'Bid Opening'!$5:$10</definedName>
    <definedName name="_xlnm.Print_Titles" localSheetId="1">'BID TABULATION'!$9:$10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4" l="1"/>
  <c r="F26" i="4"/>
  <c r="F24" i="4"/>
  <c r="H24" i="4"/>
  <c r="F25" i="4"/>
  <c r="H25" i="4"/>
  <c r="F12" i="1"/>
  <c r="F11" i="1"/>
  <c r="E9" i="4"/>
  <c r="B33" i="4" s="1"/>
  <c r="G9" i="4"/>
  <c r="B34" i="4" s="1"/>
  <c r="G10" i="4" l="1"/>
  <c r="H23" i="4"/>
  <c r="H6" i="4"/>
  <c r="C7" i="4" l="1"/>
  <c r="C6" i="4"/>
  <c r="C5" i="4"/>
  <c r="C8" i="5"/>
  <c r="C9" i="5"/>
  <c r="C7" i="5"/>
  <c r="K7" i="5"/>
  <c r="H27" i="4" l="1"/>
  <c r="F23" i="4"/>
  <c r="H28" i="4" l="1"/>
  <c r="E34" i="4" s="1"/>
  <c r="H5" i="4"/>
  <c r="E10" i="4" l="1"/>
  <c r="A12" i="1" l="1"/>
  <c r="A13" i="1" s="1"/>
  <c r="A14" i="1" s="1"/>
  <c r="A15" i="1" s="1"/>
  <c r="A16" i="1" s="1"/>
  <c r="A17" i="1" s="1"/>
  <c r="A18" i="1" s="1"/>
  <c r="A19" i="1" s="1"/>
  <c r="A20" i="1" s="1"/>
  <c r="F27" i="4" l="1"/>
  <c r="F28" i="4" l="1"/>
  <c r="E33" i="4" s="1"/>
</calcChain>
</file>

<file path=xl/sharedStrings.xml><?xml version="1.0" encoding="utf-8"?>
<sst xmlns="http://schemas.openxmlformats.org/spreadsheetml/2006/main" count="102" uniqueCount="89">
  <si>
    <t>Bid Number:</t>
  </si>
  <si>
    <t>Title:</t>
  </si>
  <si>
    <t>Bid Date:</t>
  </si>
  <si>
    <t>COUNTY OF PLACER</t>
  </si>
  <si>
    <t>AUBURN, CA</t>
  </si>
  <si>
    <t>BID OPENING RECORD</t>
  </si>
  <si>
    <t>The above information represents the initial reading of the bids that were received.  All bids are subject to review for mathematical accuracy and compliance with specifications, terms and conditions.  Award of this bid will be based on the verified results, not the the information displayed here.</t>
  </si>
  <si>
    <t>BID ITEMS</t>
  </si>
  <si>
    <t>VENDOR NAME</t>
  </si>
  <si>
    <t>LOCATION</t>
  </si>
  <si>
    <t xml:space="preserve">Buyer: </t>
  </si>
  <si>
    <t>BID TOTAL</t>
  </si>
  <si>
    <t>COUNTY OF PLACER, AUBURN, CA</t>
  </si>
  <si>
    <t>Bid No.</t>
  </si>
  <si>
    <t>Due Date:</t>
  </si>
  <si>
    <t>Name of Firm</t>
  </si>
  <si>
    <t>City/State</t>
  </si>
  <si>
    <t>Telephone</t>
  </si>
  <si>
    <t>(1)</t>
  </si>
  <si>
    <t>Invoice Terms</t>
  </si>
  <si>
    <t>Item Description</t>
  </si>
  <si>
    <t>Qty</t>
  </si>
  <si>
    <t>Unit Price</t>
  </si>
  <si>
    <t>Extension</t>
  </si>
  <si>
    <t>Invoice Terms of less than 10 days were not considered in this evaluation.</t>
  </si>
  <si>
    <t>EVALUATION SUMMARY - LISTED BY LOW BIDDER:</t>
  </si>
  <si>
    <t>Contact Person</t>
  </si>
  <si>
    <t>Item No.</t>
  </si>
  <si>
    <t>Net 30</t>
  </si>
  <si>
    <t>Buyer Name/Phone:</t>
  </si>
  <si>
    <t>No</t>
  </si>
  <si>
    <t>Email</t>
  </si>
  <si>
    <t>Phone:</t>
  </si>
  <si>
    <t xml:space="preserve">Customer Department:  </t>
  </si>
  <si>
    <t>Number of Firms Notified:</t>
  </si>
  <si>
    <t>Summary description of goods/services/purpose:</t>
  </si>
  <si>
    <t>Closed:</t>
  </si>
  <si>
    <t>Number that
viewed the bid:</t>
  </si>
  <si>
    <t>Buyer Name:</t>
  </si>
  <si>
    <t>Award Recommendation:</t>
  </si>
  <si>
    <t>Vendor Name:</t>
  </si>
  <si>
    <t>Summary comments:
(irregularities, rejected bids, etc)</t>
  </si>
  <si>
    <t>SCN</t>
  </si>
  <si>
    <t>PO</t>
  </si>
  <si>
    <t>Board of Supervisors</t>
  </si>
  <si>
    <t>Purchasing Manager</t>
  </si>
  <si>
    <t>Date:</t>
  </si>
  <si>
    <t>Number of responses:</t>
  </si>
  <si>
    <t>Recorder/Witness:</t>
  </si>
  <si>
    <t>BID TABULATION &amp; NOTICE OF INTENT TO AWARD</t>
  </si>
  <si>
    <t>Sales Tax 7.25%</t>
  </si>
  <si>
    <t>Award Total</t>
  </si>
  <si>
    <t>Award Approval Required:</t>
  </si>
  <si>
    <t>FILE MEMO / EVALUATION SUMMARY</t>
  </si>
  <si>
    <t>Effective:</t>
  </si>
  <si>
    <t>Award Amount:</t>
  </si>
  <si>
    <t>(Intended award is highlighted)</t>
  </si>
  <si>
    <t>Patrol Boat and Trailer</t>
  </si>
  <si>
    <t>03/25/2022 @ 11:00 AM</t>
  </si>
  <si>
    <t>Harrison Hawkins</t>
  </si>
  <si>
    <t>Gina Pearson</t>
  </si>
  <si>
    <t>530-889-4242</t>
  </si>
  <si>
    <t>Rogue Jet Boatworks</t>
  </si>
  <si>
    <t>White City, Oregon</t>
  </si>
  <si>
    <t>Moose Boats, Inc</t>
  </si>
  <si>
    <t>Vallejo, California</t>
  </si>
  <si>
    <t>Boat and Trailer</t>
  </si>
  <si>
    <t>Virgil Parks</t>
  </si>
  <si>
    <t>541-944-3882</t>
  </si>
  <si>
    <t>virgil@roguejet.com</t>
  </si>
  <si>
    <t>Ken Royal</t>
  </si>
  <si>
    <t>707-790-8102</t>
  </si>
  <si>
    <t>kenroyal@mooseboats.com</t>
  </si>
  <si>
    <t>30% at pre-construction, 30% at mid-construction, 30% at sea trial, 10% due at delivery and acceptance</t>
  </si>
  <si>
    <t>Vessel Price</t>
  </si>
  <si>
    <t>Trailer Price</t>
  </si>
  <si>
    <t>Electronic Filing Fees</t>
  </si>
  <si>
    <t>Yes</t>
  </si>
  <si>
    <t>Placer County Sheriff's Office</t>
  </si>
  <si>
    <t>A new patrol boat for boating safety and enforcement. Funded by the State of California Natural Resources Agency Department of Parks and Recreation Divison of Boating and Waterways Grant C21L0613</t>
  </si>
  <si>
    <t>Mooseboats did not provide all required documents.</t>
  </si>
  <si>
    <t>X</t>
  </si>
  <si>
    <t>$155K</t>
  </si>
  <si>
    <t>Other Notes</t>
  </si>
  <si>
    <t>Can meet the build deadline however, the outboard manufacturer may be the limiting factor</t>
  </si>
  <si>
    <t>Provided Required Documents?</t>
  </si>
  <si>
    <t>Build Time is 18-24 Months. Rogue Jet bid each item with 7.25% tax rate. Tax was removed for items 1 and 2 and was added in later in the evaluation.</t>
  </si>
  <si>
    <t>Attachment B: Contractor Certificate
Attachment C: Recycle Certification</t>
  </si>
  <si>
    <t>Failed to submit 
Attachment B: Contractor Certificate 
and 
Attachment C: Recycle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</si>
</sst>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
    <numFmt numFmtId="165" formatCode="m/d/yy;@"/>
    <numFmt numFmtId="166" formatCode="[$-409]General"/>
  </numFmts>
  <fonts count="21" x14ac:knownFonts="1">
    <font>
      <sz val="10"/>
      <name val="Arial"/>
    </font>
    <font>
      <b/>
      <sz val="14"/>
      <name val="Arial"/>
      <family val="2"/>
    </font>
    <font>
      <b/>
      <sz val="12"/>
      <name val="Arial"/>
      <family val="2"/>
    </font>
    <font>
      <sz val="14"/>
      <name val="Arial"/>
      <family val="2"/>
    </font>
    <font>
      <sz val="10"/>
      <name val="Arial"/>
      <family val="2"/>
    </font>
    <font>
      <b/>
      <u/>
      <sz val="14"/>
      <name val="Arial"/>
      <family val="2"/>
    </font>
    <font>
      <i/>
      <sz val="11"/>
      <name val="Arial"/>
      <family val="2"/>
    </font>
    <font>
      <sz val="9"/>
      <name val="Arial"/>
      <family val="2"/>
    </font>
    <font>
      <sz val="12"/>
      <name val="Arial"/>
      <family val="2"/>
    </font>
    <font>
      <sz val="10"/>
      <name val="Arial"/>
      <family val="2"/>
    </font>
    <font>
      <i/>
      <sz val="10"/>
      <name val="Arial"/>
      <family val="2"/>
    </font>
    <font>
      <b/>
      <sz val="11"/>
      <name val="Arial"/>
      <family val="2"/>
    </font>
    <font>
      <vertAlign val="superscript"/>
      <sz val="10"/>
      <name val="Arial"/>
      <family val="2"/>
    </font>
    <font>
      <b/>
      <sz val="10"/>
      <name val="Arial"/>
      <family val="2"/>
    </font>
    <font>
      <sz val="11"/>
      <color rgb="FF000000"/>
      <name val="Calibri"/>
      <family val="2"/>
    </font>
    <font>
      <b/>
      <u/>
      <sz val="12"/>
      <name val="Arial"/>
      <family val="2"/>
    </font>
    <font>
      <sz val="16"/>
      <name val="Arial"/>
      <family val="2"/>
    </font>
    <font>
      <sz val="14"/>
      <name val="Segoe Script"/>
      <family val="2"/>
    </font>
    <font>
      <u/>
      <sz val="10"/>
      <color theme="10"/>
      <name val="Arial"/>
      <family val="2"/>
    </font>
    <font>
      <sz val="10"/>
      <name val="Arial"/>
    </font>
    <font>
      <sz val="11"/>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9" fillId="0" borderId="0"/>
    <xf numFmtId="166" fontId="14" fillId="0" borderId="0" applyBorder="0" applyProtection="0"/>
    <xf numFmtId="0" fontId="4" fillId="0" borderId="0"/>
    <xf numFmtId="0" fontId="18" fillId="0" borderId="0" applyNumberFormat="0" applyFill="0" applyBorder="0" applyAlignment="0" applyProtection="0"/>
    <xf numFmtId="44" fontId="19" fillId="0" borderId="0" applyFont="0" applyFill="0" applyBorder="0" applyAlignment="0" applyProtection="0"/>
  </cellStyleXfs>
  <cellXfs count="245">
    <xf numFmtId="0" fontId="0" fillId="0" borderId="0" xfId="0"/>
    <xf numFmtId="0" fontId="0" fillId="0" borderId="0" xfId="0" applyAlignment="1"/>
    <xf numFmtId="0" fontId="1" fillId="0" borderId="0" xfId="0" applyFont="1" applyAlignment="1"/>
    <xf numFmtId="0" fontId="3" fillId="0" borderId="0" xfId="0" applyFont="1"/>
    <xf numFmtId="0" fontId="5" fillId="0" borderId="0" xfId="0" applyFont="1" applyAlignment="1">
      <alignment horizontal="center"/>
    </xf>
    <xf numFmtId="0" fontId="3" fillId="0" borderId="0" xfId="0" applyFont="1" applyAlignment="1"/>
    <xf numFmtId="0" fontId="1" fillId="0" borderId="2" xfId="0" applyFont="1" applyBorder="1" applyAlignment="1"/>
    <xf numFmtId="0" fontId="0" fillId="0" borderId="0" xfId="0" applyAlignment="1">
      <alignment vertical="center"/>
    </xf>
    <xf numFmtId="0" fontId="1" fillId="0" borderId="0" xfId="0" applyFont="1" applyBorder="1" applyAlignment="1"/>
    <xf numFmtId="0" fontId="8" fillId="0" borderId="2" xfId="0" quotePrefix="1" applyFont="1" applyBorder="1" applyAlignment="1">
      <alignment horizontal="center" vertical="center" wrapText="1"/>
    </xf>
    <xf numFmtId="0" fontId="0" fillId="0" borderId="2" xfId="0" applyBorder="1" applyAlignment="1">
      <alignment horizontal="center"/>
    </xf>
    <xf numFmtId="0" fontId="8" fillId="0" borderId="2" xfId="0" applyFont="1" applyBorder="1" applyAlignment="1">
      <alignment wrapText="1"/>
    </xf>
    <xf numFmtId="4" fontId="8" fillId="0" borderId="2" xfId="0" applyNumberFormat="1" applyFont="1" applyBorder="1" applyAlignment="1">
      <alignment wrapText="1"/>
    </xf>
    <xf numFmtId="0" fontId="0" fillId="2" borderId="2" xfId="0" applyFill="1" applyBorder="1" applyAlignment="1">
      <alignment vertical="center"/>
    </xf>
    <xf numFmtId="0" fontId="9" fillId="0" borderId="0" xfId="1" applyFont="1"/>
    <xf numFmtId="0" fontId="9" fillId="0" borderId="0" xfId="1" applyFont="1" applyBorder="1"/>
    <xf numFmtId="0" fontId="8" fillId="0" borderId="0" xfId="1" applyFont="1"/>
    <xf numFmtId="0" fontId="8" fillId="0" borderId="0" xfId="1" applyFont="1" applyBorder="1"/>
    <xf numFmtId="0" fontId="8" fillId="0" borderId="0" xfId="1" applyFont="1" applyFill="1" applyBorder="1"/>
    <xf numFmtId="0" fontId="2" fillId="0" borderId="0" xfId="1" applyFont="1"/>
    <xf numFmtId="164" fontId="8" fillId="0" borderId="0" xfId="1" applyNumberFormat="1" applyFont="1" applyAlignment="1">
      <alignment horizontal="left"/>
    </xf>
    <xf numFmtId="0" fontId="9" fillId="0" borderId="0" xfId="1" applyFont="1" applyBorder="1" applyAlignment="1">
      <alignment horizontal="right"/>
    </xf>
    <xf numFmtId="0" fontId="9" fillId="0" borderId="4" xfId="1" applyFont="1" applyBorder="1"/>
    <xf numFmtId="0" fontId="9" fillId="0" borderId="0" xfId="1" applyFont="1" applyFill="1"/>
    <xf numFmtId="7" fontId="9" fillId="0" borderId="0" xfId="1" applyNumberFormat="1" applyFont="1"/>
    <xf numFmtId="0" fontId="13" fillId="0" borderId="0" xfId="1" applyFont="1" applyBorder="1"/>
    <xf numFmtId="0" fontId="10" fillId="0" borderId="0" xfId="0" applyFont="1" applyFill="1"/>
    <xf numFmtId="0" fontId="4" fillId="0" borderId="2" xfId="1" applyFont="1" applyFill="1" applyBorder="1" applyAlignment="1">
      <alignment horizontal="center"/>
    </xf>
    <xf numFmtId="0" fontId="4" fillId="0" borderId="0" xfId="1" applyFont="1"/>
    <xf numFmtId="3" fontId="4" fillId="0" borderId="7" xfId="1" applyNumberFormat="1" applyFont="1" applyBorder="1" applyAlignment="1">
      <alignment horizontal="center" vertical="top"/>
    </xf>
    <xf numFmtId="4" fontId="4" fillId="0" borderId="4" xfId="1" applyNumberFormat="1" applyFont="1" applyFill="1" applyBorder="1" applyAlignment="1">
      <alignment horizontal="right" vertical="top"/>
    </xf>
    <xf numFmtId="0" fontId="4" fillId="0" borderId="3" xfId="1" applyFont="1" applyFill="1" applyBorder="1"/>
    <xf numFmtId="0" fontId="4" fillId="0" borderId="8" xfId="1" applyFont="1" applyFill="1" applyBorder="1" applyAlignment="1">
      <alignment horizontal="center"/>
    </xf>
    <xf numFmtId="4" fontId="4" fillId="0" borderId="4" xfId="1" applyNumberFormat="1" applyFont="1" applyFill="1" applyBorder="1" applyAlignment="1"/>
    <xf numFmtId="0" fontId="4" fillId="0" borderId="0" xfId="1" applyFont="1" applyBorder="1"/>
    <xf numFmtId="0" fontId="4" fillId="0" borderId="0" xfId="1" applyFont="1" applyFill="1"/>
    <xf numFmtId="0" fontId="2" fillId="0" borderId="0" xfId="3" applyFont="1"/>
    <xf numFmtId="0" fontId="8" fillId="0" borderId="0" xfId="3" applyFont="1"/>
    <xf numFmtId="0" fontId="8" fillId="0" borderId="0" xfId="3" applyFont="1" applyAlignment="1">
      <alignment horizontal="left"/>
    </xf>
    <xf numFmtId="0" fontId="8" fillId="0" borderId="0" xfId="3" applyFont="1" applyFill="1" applyBorder="1"/>
    <xf numFmtId="165" fontId="8" fillId="0" borderId="0" xfId="3" applyNumberFormat="1" applyFont="1" applyAlignment="1">
      <alignment horizontal="left"/>
    </xf>
    <xf numFmtId="0" fontId="8" fillId="0" borderId="0" xfId="3" applyFont="1" applyFill="1"/>
    <xf numFmtId="0" fontId="8" fillId="0" borderId="0" xfId="3" applyFont="1" applyFill="1" applyAlignment="1">
      <alignment horizontal="left"/>
    </xf>
    <xf numFmtId="0" fontId="9" fillId="0" borderId="9" xfId="1" applyFont="1" applyBorder="1"/>
    <xf numFmtId="0" fontId="9" fillId="0" borderId="3" xfId="1" applyFont="1" applyBorder="1"/>
    <xf numFmtId="0" fontId="9" fillId="0" borderId="3" xfId="1" applyFont="1" applyBorder="1" applyAlignment="1">
      <alignment horizontal="right"/>
    </xf>
    <xf numFmtId="0" fontId="9" fillId="0" borderId="8" xfId="1" applyFont="1" applyBorder="1"/>
    <xf numFmtId="0" fontId="9" fillId="0" borderId="5" xfId="1" applyFont="1" applyBorder="1"/>
    <xf numFmtId="0" fontId="4" fillId="0" borderId="12" xfId="1" applyFont="1" applyBorder="1" applyAlignment="1">
      <alignment horizontal="center" wrapText="1"/>
    </xf>
    <xf numFmtId="0" fontId="4" fillId="0" borderId="5" xfId="1" applyFont="1" applyBorder="1" applyAlignment="1">
      <alignment horizontal="center" vertical="top"/>
    </xf>
    <xf numFmtId="0" fontId="4" fillId="0" borderId="9" xfId="1" applyFont="1" applyFill="1" applyBorder="1"/>
    <xf numFmtId="4" fontId="8" fillId="0" borderId="2" xfId="0" applyNumberFormat="1" applyFont="1" applyBorder="1" applyAlignment="1">
      <alignment horizontal="right"/>
    </xf>
    <xf numFmtId="0" fontId="4" fillId="0" borderId="0" xfId="1" applyFont="1" applyBorder="1" applyAlignment="1">
      <alignment horizontal="right"/>
    </xf>
    <xf numFmtId="0" fontId="8" fillId="0" borderId="0" xfId="0" applyFont="1" applyAlignment="1">
      <alignment vertical="center"/>
    </xf>
    <xf numFmtId="0" fontId="1" fillId="0" borderId="0" xfId="0" applyFont="1" applyAlignment="1">
      <alignment horizontal="right" vertical="top"/>
    </xf>
    <xf numFmtId="0" fontId="4" fillId="0" borderId="0" xfId="1" applyFont="1" applyAlignment="1">
      <alignment vertical="center"/>
    </xf>
    <xf numFmtId="0" fontId="3" fillId="0" borderId="0" xfId="0" applyFont="1" applyAlignment="1">
      <alignment vertical="center"/>
    </xf>
    <xf numFmtId="0" fontId="1" fillId="0" borderId="0" xfId="0" applyFont="1" applyAlignment="1">
      <alignment vertical="center"/>
    </xf>
    <xf numFmtId="165" fontId="1" fillId="0" borderId="11" xfId="0" applyNumberFormat="1" applyFont="1" applyBorder="1" applyAlignment="1">
      <alignment horizontal="left" vertical="center"/>
    </xf>
    <xf numFmtId="0" fontId="1" fillId="0" borderId="3" xfId="0" applyFont="1" applyBorder="1" applyAlignment="1">
      <alignment vertical="center"/>
    </xf>
    <xf numFmtId="0" fontId="1" fillId="0" borderId="0" xfId="0" applyFont="1" applyAlignment="1">
      <alignment horizontal="right" vertical="center"/>
    </xf>
    <xf numFmtId="0" fontId="17" fillId="0" borderId="0" xfId="0" applyFont="1" applyAlignment="1">
      <alignment vertical="center"/>
    </xf>
    <xf numFmtId="0" fontId="16" fillId="0" borderId="0" xfId="0" applyFont="1" applyAlignment="1">
      <alignment vertical="center"/>
    </xf>
    <xf numFmtId="0" fontId="1" fillId="0" borderId="0" xfId="0" applyFont="1" applyBorder="1" applyAlignment="1">
      <alignment vertical="center"/>
    </xf>
    <xf numFmtId="0" fontId="18" fillId="0" borderId="5" xfId="4" applyFill="1" applyBorder="1" applyAlignment="1">
      <alignment horizontal="left"/>
    </xf>
    <xf numFmtId="0" fontId="9" fillId="0" borderId="0" xfId="1" applyFont="1" applyAlignment="1">
      <alignment vertical="center"/>
    </xf>
    <xf numFmtId="0" fontId="9" fillId="0" borderId="0" xfId="1" applyFont="1" applyFill="1" applyAlignment="1">
      <alignment vertical="center"/>
    </xf>
    <xf numFmtId="7" fontId="9" fillId="0" borderId="0" xfId="1" applyNumberFormat="1" applyFont="1" applyFill="1" applyAlignment="1">
      <alignment horizontal="right" vertical="center"/>
    </xf>
    <xf numFmtId="7" fontId="9" fillId="0" borderId="0" xfId="1" applyNumberFormat="1" applyFont="1" applyAlignment="1">
      <alignment horizontal="right" vertical="center"/>
    </xf>
    <xf numFmtId="7" fontId="9" fillId="0" borderId="0" xfId="1" applyNumberFormat="1" applyFont="1" applyAlignment="1">
      <alignment vertical="center"/>
    </xf>
    <xf numFmtId="0" fontId="4" fillId="0" borderId="0" xfId="1" applyFont="1" applyAlignment="1">
      <alignment horizontal="left" vertical="center"/>
    </xf>
    <xf numFmtId="0" fontId="9" fillId="0" borderId="0" xfId="1" applyFont="1" applyAlignment="1">
      <alignment horizontal="right" vertical="center"/>
    </xf>
    <xf numFmtId="2" fontId="9" fillId="0" borderId="0" xfId="1" applyNumberFormat="1" applyFont="1" applyAlignment="1">
      <alignment horizontal="center" vertical="center"/>
    </xf>
    <xf numFmtId="0" fontId="5" fillId="0" borderId="0" xfId="0" applyFont="1" applyAlignment="1">
      <alignment horizontal="center"/>
    </xf>
    <xf numFmtId="0" fontId="8" fillId="0" borderId="0" xfId="0" applyFont="1"/>
    <xf numFmtId="0" fontId="8" fillId="0" borderId="0" xfId="0" applyFont="1" applyBorder="1"/>
    <xf numFmtId="0" fontId="8" fillId="0" borderId="0" xfId="0" applyFont="1" applyAlignment="1"/>
    <xf numFmtId="0" fontId="8"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4" fillId="3" borderId="0" xfId="0" applyFont="1" applyFill="1"/>
    <xf numFmtId="0" fontId="8" fillId="3" borderId="0" xfId="3" applyFont="1" applyFill="1"/>
    <xf numFmtId="0" fontId="4" fillId="0" borderId="12" xfId="1" applyFont="1" applyFill="1" applyBorder="1" applyAlignment="1">
      <alignment horizontal="right"/>
    </xf>
    <xf numFmtId="10" fontId="4" fillId="0" borderId="13" xfId="1" applyNumberFormat="1" applyFont="1" applyFill="1" applyBorder="1" applyAlignment="1">
      <alignment horizontal="right"/>
    </xf>
    <xf numFmtId="4" fontId="4" fillId="0" borderId="8" xfId="1" applyNumberFormat="1" applyFont="1" applyFill="1" applyBorder="1" applyAlignment="1"/>
    <xf numFmtId="0" fontId="7" fillId="0" borderId="6" xfId="1" quotePrefix="1" applyFont="1" applyFill="1" applyBorder="1" applyAlignment="1">
      <alignment horizontal="center" vertical="top"/>
    </xf>
    <xf numFmtId="0" fontId="4" fillId="0" borderId="12" xfId="1" applyFont="1" applyFill="1" applyBorder="1" applyAlignment="1"/>
    <xf numFmtId="0" fontId="4" fillId="0" borderId="0" xfId="1" applyFont="1" applyBorder="1" applyAlignment="1">
      <alignment vertical="top"/>
    </xf>
    <xf numFmtId="7" fontId="4" fillId="0" borderId="13" xfId="1" applyNumberFormat="1" applyFont="1" applyFill="1" applyBorder="1" applyAlignment="1"/>
    <xf numFmtId="0" fontId="1" fillId="0" borderId="1" xfId="0" applyFont="1" applyBorder="1" applyAlignment="1">
      <alignment horizontal="left" vertical="center"/>
    </xf>
    <xf numFmtId="0" fontId="1" fillId="0" borderId="1" xfId="0" applyFont="1" applyBorder="1" applyAlignment="1">
      <alignment vertical="center"/>
    </xf>
    <xf numFmtId="0" fontId="8" fillId="0" borderId="0" xfId="0" applyFont="1" applyAlignment="1">
      <alignment horizontal="right" vertical="center"/>
    </xf>
    <xf numFmtId="0" fontId="0" fillId="0" borderId="2" xfId="0" applyBorder="1" applyAlignment="1">
      <alignment vertical="center"/>
    </xf>
    <xf numFmtId="0" fontId="20" fillId="0" borderId="0" xfId="0" applyFont="1" applyBorder="1" applyAlignment="1">
      <alignment wrapText="1"/>
    </xf>
    <xf numFmtId="0" fontId="20" fillId="4" borderId="12" xfId="0" applyFont="1" applyFill="1" applyBorder="1" applyAlignment="1">
      <alignment vertical="center" wrapText="1"/>
    </xf>
    <xf numFmtId="0" fontId="20" fillId="4" borderId="13" xfId="0" applyFont="1" applyFill="1" applyBorder="1" applyAlignment="1">
      <alignment vertical="center" wrapText="1"/>
    </xf>
    <xf numFmtId="44" fontId="8" fillId="4" borderId="11" xfId="5" applyFont="1" applyFill="1" applyBorder="1" applyAlignment="1">
      <alignment horizontal="center" vertical="center" wrapText="1"/>
    </xf>
    <xf numFmtId="44" fontId="8" fillId="4" borderId="13" xfId="5" applyFont="1" applyFill="1" applyBorder="1" applyAlignment="1">
      <alignment horizontal="center" vertical="center" wrapText="1"/>
    </xf>
    <xf numFmtId="0" fontId="8" fillId="4" borderId="12" xfId="0" applyFont="1" applyFill="1" applyBorder="1"/>
    <xf numFmtId="0" fontId="8" fillId="4" borderId="11" xfId="0" applyFont="1" applyFill="1" applyBorder="1"/>
    <xf numFmtId="0" fontId="8" fillId="4" borderId="13" xfId="0" applyFont="1" applyFill="1" applyBorder="1"/>
    <xf numFmtId="0" fontId="2" fillId="4" borderId="9" xfId="3" applyFont="1" applyFill="1" applyBorder="1"/>
    <xf numFmtId="0" fontId="8" fillId="4" borderId="8" xfId="3" applyFont="1" applyFill="1" applyBorder="1"/>
    <xf numFmtId="0" fontId="2" fillId="4" borderId="5" xfId="3" applyFont="1" applyFill="1" applyBorder="1"/>
    <xf numFmtId="0" fontId="8" fillId="4" borderId="4" xfId="3" applyFont="1" applyFill="1" applyBorder="1"/>
    <xf numFmtId="0" fontId="2" fillId="4" borderId="6" xfId="3" applyFont="1" applyFill="1" applyBorder="1"/>
    <xf numFmtId="0" fontId="8" fillId="4" borderId="10" xfId="3" applyFont="1" applyFill="1" applyBorder="1"/>
    <xf numFmtId="0" fontId="8" fillId="0" borderId="9" xfId="3" applyFont="1" applyBorder="1" applyAlignment="1">
      <alignment horizontal="left"/>
    </xf>
    <xf numFmtId="0" fontId="8" fillId="0" borderId="3" xfId="3" applyFont="1" applyBorder="1"/>
    <xf numFmtId="0" fontId="8" fillId="0" borderId="3" xfId="1" applyFont="1" applyBorder="1"/>
    <xf numFmtId="0" fontId="8" fillId="0" borderId="8" xfId="1" applyFont="1" applyBorder="1"/>
    <xf numFmtId="0" fontId="8" fillId="0" borderId="5" xfId="3" applyFont="1" applyBorder="1" applyAlignment="1">
      <alignment horizontal="left"/>
    </xf>
    <xf numFmtId="0" fontId="8" fillId="0" borderId="0" xfId="3" applyFont="1" applyBorder="1"/>
    <xf numFmtId="0" fontId="2" fillId="0" borderId="0" xfId="3" applyFont="1" applyFill="1" applyBorder="1"/>
    <xf numFmtId="0" fontId="8" fillId="0" borderId="4" xfId="3" applyFont="1" applyFill="1" applyBorder="1" applyAlignment="1">
      <alignment horizontal="left"/>
    </xf>
    <xf numFmtId="0" fontId="8" fillId="0" borderId="6" xfId="3" applyFont="1" applyBorder="1" applyAlignment="1">
      <alignment horizontal="left"/>
    </xf>
    <xf numFmtId="0" fontId="8" fillId="0" borderId="1" xfId="3" applyFont="1" applyBorder="1"/>
    <xf numFmtId="0" fontId="8" fillId="0" borderId="1" xfId="0" applyFont="1" applyFill="1" applyBorder="1"/>
    <xf numFmtId="0" fontId="8" fillId="0" borderId="1" xfId="3" applyFont="1" applyFill="1" applyBorder="1"/>
    <xf numFmtId="164" fontId="8" fillId="0" borderId="10" xfId="3" applyNumberFormat="1" applyFont="1" applyFill="1" applyBorder="1" applyAlignment="1">
      <alignment horizontal="left"/>
    </xf>
    <xf numFmtId="0" fontId="8" fillId="4" borderId="8" xfId="1" applyFont="1" applyFill="1" applyBorder="1"/>
    <xf numFmtId="0" fontId="8" fillId="4" borderId="5" xfId="1" applyFont="1" applyFill="1" applyBorder="1"/>
    <xf numFmtId="0" fontId="8" fillId="4" borderId="4" xfId="1" applyFont="1" applyFill="1" applyBorder="1"/>
    <xf numFmtId="0" fontId="8" fillId="4" borderId="6" xfId="1" applyFont="1" applyFill="1" applyBorder="1"/>
    <xf numFmtId="0" fontId="8" fillId="4" borderId="10" xfId="1" applyFont="1" applyFill="1" applyBorder="1"/>
    <xf numFmtId="165" fontId="8" fillId="0" borderId="3" xfId="3" applyNumberFormat="1" applyFont="1" applyFill="1" applyBorder="1" applyAlignment="1">
      <alignment horizontal="left"/>
    </xf>
    <xf numFmtId="0" fontId="8" fillId="0" borderId="3" xfId="1" applyFont="1" applyFill="1" applyBorder="1"/>
    <xf numFmtId="0" fontId="8" fillId="0" borderId="8" xfId="1" applyFont="1" applyFill="1" applyBorder="1"/>
    <xf numFmtId="0" fontId="8" fillId="0" borderId="4" xfId="1" applyFont="1" applyFill="1" applyBorder="1"/>
    <xf numFmtId="0" fontId="8" fillId="0" borderId="1" xfId="1" applyFont="1" applyFill="1" applyBorder="1"/>
    <xf numFmtId="0" fontId="8" fillId="0" borderId="10" xfId="1" applyFont="1" applyFill="1" applyBorder="1"/>
    <xf numFmtId="0" fontId="8" fillId="0" borderId="5" xfId="1" applyFont="1" applyBorder="1"/>
    <xf numFmtId="0" fontId="8" fillId="0" borderId="4" xfId="1" applyFont="1" applyBorder="1"/>
    <xf numFmtId="0" fontId="8" fillId="0" borderId="6" xfId="1" applyFont="1" applyBorder="1"/>
    <xf numFmtId="0" fontId="8" fillId="0" borderId="1" xfId="1" applyFont="1" applyBorder="1"/>
    <xf numFmtId="0" fontId="8" fillId="0" borderId="10" xfId="1" applyFont="1" applyBorder="1"/>
    <xf numFmtId="0" fontId="2" fillId="0" borderId="0" xfId="1" applyFont="1" applyBorder="1" applyAlignment="1">
      <alignment horizontal="center"/>
    </xf>
    <xf numFmtId="0" fontId="8" fillId="0" borderId="9" xfId="0" applyFont="1" applyBorder="1"/>
    <xf numFmtId="0" fontId="8" fillId="0" borderId="3" xfId="0" applyFont="1" applyBorder="1"/>
    <xf numFmtId="0" fontId="8" fillId="0" borderId="8" xfId="0" applyFont="1" applyBorder="1"/>
    <xf numFmtId="0" fontId="8" fillId="4" borderId="1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0" fillId="4" borderId="2" xfId="0" applyFont="1" applyFill="1" applyBorder="1" applyAlignment="1">
      <alignment horizontal="left" vertical="center" wrapText="1"/>
    </xf>
    <xf numFmtId="0" fontId="4" fillId="0" borderId="5" xfId="3" applyFont="1" applyFill="1" applyBorder="1" applyAlignment="1">
      <alignment horizontal="left"/>
    </xf>
    <xf numFmtId="0" fontId="4" fillId="0" borderId="4" xfId="3" applyFont="1" applyFill="1" applyBorder="1" applyAlignment="1">
      <alignment horizontal="left"/>
    </xf>
    <xf numFmtId="4" fontId="4" fillId="0" borderId="0" xfId="1" applyNumberFormat="1" applyFont="1" applyFill="1" applyBorder="1" applyAlignment="1">
      <alignment horizontal="right" vertical="top"/>
    </xf>
    <xf numFmtId="0" fontId="4" fillId="0" borderId="9" xfId="1" applyFont="1" applyFill="1" applyBorder="1" applyAlignment="1"/>
    <xf numFmtId="0" fontId="4" fillId="0" borderId="5" xfId="1" applyFont="1" applyFill="1" applyBorder="1" applyAlignment="1"/>
    <xf numFmtId="0" fontId="9" fillId="0" borderId="5" xfId="1" applyFont="1" applyBorder="1" applyAlignment="1">
      <alignment wrapText="1"/>
    </xf>
    <xf numFmtId="0" fontId="9" fillId="0" borderId="0" xfId="1" applyFont="1" applyBorder="1" applyAlignment="1">
      <alignment wrapText="1"/>
    </xf>
    <xf numFmtId="0" fontId="9" fillId="0" borderId="0" xfId="1" applyFont="1" applyBorder="1" applyAlignment="1">
      <alignment horizontal="right" wrapText="1"/>
    </xf>
    <xf numFmtId="0" fontId="12" fillId="0" borderId="4" xfId="1" quotePrefix="1" applyFont="1" applyBorder="1" applyAlignment="1">
      <alignment wrapText="1"/>
    </xf>
    <xf numFmtId="44" fontId="4" fillId="0" borderId="0" xfId="5" applyFont="1" applyBorder="1" applyAlignment="1">
      <alignment vertical="top"/>
    </xf>
    <xf numFmtId="0" fontId="4" fillId="3" borderId="5" xfId="3" applyFont="1" applyFill="1" applyBorder="1" applyAlignment="1">
      <alignment horizontal="left"/>
    </xf>
    <xf numFmtId="0" fontId="4" fillId="3" borderId="0" xfId="3" applyFont="1" applyFill="1" applyBorder="1" applyAlignment="1">
      <alignment horizontal="left"/>
    </xf>
    <xf numFmtId="0" fontId="18" fillId="3" borderId="5" xfId="4" applyFill="1" applyBorder="1" applyAlignment="1">
      <alignment horizontal="left"/>
    </xf>
    <xf numFmtId="0" fontId="4" fillId="3" borderId="6" xfId="3" applyFont="1" applyFill="1" applyBorder="1" applyAlignment="1">
      <alignment horizontal="left" wrapText="1"/>
    </xf>
    <xf numFmtId="0" fontId="4" fillId="3" borderId="1" xfId="3" applyFont="1" applyFill="1" applyBorder="1" applyAlignment="1">
      <alignment horizontal="left" wrapText="1"/>
    </xf>
    <xf numFmtId="0" fontId="4" fillId="3" borderId="12" xfId="1" applyFont="1" applyFill="1" applyBorder="1" applyAlignment="1">
      <alignment horizontal="right"/>
    </xf>
    <xf numFmtId="10" fontId="4" fillId="3" borderId="13" xfId="1" applyNumberFormat="1" applyFont="1" applyFill="1" applyBorder="1" applyAlignment="1">
      <alignment horizontal="right"/>
    </xf>
    <xf numFmtId="4" fontId="4" fillId="3" borderId="0" xfId="1" applyNumberFormat="1" applyFont="1" applyFill="1" applyBorder="1" applyAlignment="1">
      <alignment horizontal="right" vertical="top"/>
    </xf>
    <xf numFmtId="4" fontId="4" fillId="3" borderId="4" xfId="1" applyNumberFormat="1" applyFont="1" applyFill="1" applyBorder="1" applyAlignment="1">
      <alignment horizontal="right" vertical="top"/>
    </xf>
    <xf numFmtId="0" fontId="4" fillId="3" borderId="9" xfId="1" applyFont="1" applyFill="1" applyBorder="1" applyAlignment="1"/>
    <xf numFmtId="4" fontId="4" fillId="3" borderId="8" xfId="1" applyNumberFormat="1" applyFont="1" applyFill="1" applyBorder="1" applyAlignment="1"/>
    <xf numFmtId="0" fontId="4" fillId="3" borderId="5" xfId="1" applyFont="1" applyFill="1" applyBorder="1" applyAlignment="1"/>
    <xf numFmtId="4" fontId="4" fillId="3" borderId="4" xfId="1" applyNumberFormat="1" applyFont="1" applyFill="1" applyBorder="1" applyAlignment="1"/>
    <xf numFmtId="0" fontId="4" fillId="3" borderId="12" xfId="1" applyFont="1" applyFill="1" applyBorder="1" applyAlignment="1"/>
    <xf numFmtId="7" fontId="4" fillId="3" borderId="13" xfId="1" applyNumberFormat="1" applyFont="1" applyFill="1" applyBorder="1" applyAlignment="1"/>
    <xf numFmtId="0" fontId="4" fillId="0" borderId="0" xfId="1" applyFont="1" applyBorder="1" applyAlignment="1">
      <alignment horizontal="right" wrapText="1"/>
    </xf>
    <xf numFmtId="0" fontId="7" fillId="0" borderId="1" xfId="1" applyFont="1" applyFill="1" applyBorder="1" applyAlignment="1">
      <alignment vertical="top" wrapText="1"/>
    </xf>
    <xf numFmtId="0" fontId="7" fillId="0" borderId="10" xfId="1" applyFont="1" applyFill="1" applyBorder="1" applyAlignment="1">
      <alignment vertical="top" wrapText="1"/>
    </xf>
    <xf numFmtId="0" fontId="4" fillId="3" borderId="0" xfId="3" applyFont="1" applyFill="1" applyBorder="1" applyAlignment="1">
      <alignment horizontal="left"/>
    </xf>
    <xf numFmtId="0" fontId="4" fillId="3" borderId="5" xfId="3" applyFont="1" applyFill="1" applyBorder="1" applyAlignment="1">
      <alignment horizontal="left"/>
    </xf>
    <xf numFmtId="0" fontId="9" fillId="3" borderId="0" xfId="1" applyFont="1" applyFill="1"/>
    <xf numFmtId="7" fontId="9" fillId="3" borderId="0" xfId="1" applyNumberFormat="1" applyFont="1" applyFill="1"/>
    <xf numFmtId="0" fontId="4" fillId="0" borderId="0" xfId="1" applyFont="1" applyFill="1" applyBorder="1" applyAlignment="1">
      <alignment horizontal="right"/>
    </xf>
    <xf numFmtId="0" fontId="9" fillId="0" borderId="4" xfId="1" applyFont="1" applyFill="1" applyBorder="1"/>
    <xf numFmtId="0" fontId="4" fillId="0" borderId="4" xfId="1" applyFont="1" applyFill="1" applyBorder="1" applyAlignment="1">
      <alignment wrapText="1"/>
    </xf>
    <xf numFmtId="0" fontId="4" fillId="0" borderId="5" xfId="3" applyFont="1" applyFill="1" applyBorder="1" applyAlignment="1">
      <alignment vertical="top" wrapText="1"/>
    </xf>
    <xf numFmtId="0" fontId="4" fillId="0" borderId="4" xfId="3" applyFont="1" applyFill="1" applyBorder="1" applyAlignment="1">
      <alignment vertical="top" wrapText="1"/>
    </xf>
    <xf numFmtId="0" fontId="7" fillId="0" borderId="6" xfId="3" quotePrefix="1" applyFont="1" applyBorder="1" applyAlignment="1">
      <alignment horizontal="center" vertical="top"/>
    </xf>
    <xf numFmtId="0" fontId="4" fillId="0" borderId="0" xfId="1" applyFont="1" applyFill="1" applyBorder="1" applyAlignment="1">
      <alignment horizontal="right" wrapText="1"/>
    </xf>
    <xf numFmtId="0" fontId="1" fillId="0" borderId="0" xfId="0" applyFont="1" applyAlignment="1">
      <alignment horizontal="center"/>
    </xf>
    <xf numFmtId="0" fontId="5" fillId="0" borderId="0" xfId="0" applyFont="1" applyAlignment="1">
      <alignment horizontal="center"/>
    </xf>
    <xf numFmtId="0" fontId="1" fillId="0" borderId="2" xfId="0" applyFont="1" applyBorder="1" applyAlignment="1">
      <alignment horizontal="center"/>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4" fillId="3" borderId="5" xfId="3" applyFont="1" applyFill="1" applyBorder="1" applyAlignment="1">
      <alignment horizontal="left" wrapText="1"/>
    </xf>
    <xf numFmtId="0" fontId="4" fillId="3" borderId="0" xfId="3" applyFont="1" applyFill="1" applyBorder="1" applyAlignment="1">
      <alignment horizontal="left"/>
    </xf>
    <xf numFmtId="0" fontId="4" fillId="0" borderId="6" xfId="3" applyFont="1" applyFill="1" applyBorder="1" applyAlignment="1">
      <alignment horizontal="center" wrapText="1"/>
    </xf>
    <xf numFmtId="0" fontId="4" fillId="0" borderId="10" xfId="3" applyFont="1" applyFill="1" applyBorder="1" applyAlignment="1">
      <alignment horizontal="center" wrapText="1"/>
    </xf>
    <xf numFmtId="0" fontId="4" fillId="3" borderId="12" xfId="3" applyFont="1" applyFill="1" applyBorder="1" applyAlignment="1">
      <alignment horizontal="center" wrapText="1"/>
    </xf>
    <xf numFmtId="0" fontId="4" fillId="3" borderId="13" xfId="3" applyFont="1" applyFill="1" applyBorder="1" applyAlignment="1">
      <alignment horizontal="center" wrapText="1"/>
    </xf>
    <xf numFmtId="0" fontId="4" fillId="0" borderId="5" xfId="3" applyFont="1" applyFill="1" applyBorder="1" applyAlignment="1">
      <alignment wrapText="1"/>
    </xf>
    <xf numFmtId="0" fontId="4" fillId="0" borderId="4" xfId="3" applyFont="1" applyFill="1" applyBorder="1" applyAlignment="1">
      <alignment wrapText="1"/>
    </xf>
    <xf numFmtId="0" fontId="7" fillId="0" borderId="1" xfId="3" applyFont="1" applyBorder="1" applyAlignment="1">
      <alignment vertical="top" wrapText="1"/>
    </xf>
    <xf numFmtId="0" fontId="7" fillId="0" borderId="10" xfId="3" applyFont="1" applyBorder="1" applyAlignment="1">
      <alignment vertical="top" wrapText="1"/>
    </xf>
    <xf numFmtId="0" fontId="4" fillId="0" borderId="5" xfId="1" applyFont="1" applyBorder="1" applyAlignment="1">
      <alignment horizontal="left" vertical="top" wrapText="1"/>
    </xf>
    <xf numFmtId="0" fontId="4" fillId="0" borderId="4" xfId="1" applyFont="1" applyBorder="1" applyAlignment="1">
      <alignment horizontal="left" vertical="top" wrapText="1"/>
    </xf>
    <xf numFmtId="0" fontId="4" fillId="0" borderId="12" xfId="3" applyFont="1" applyFill="1" applyBorder="1" applyAlignment="1">
      <alignment horizontal="center" wrapText="1"/>
    </xf>
    <xf numFmtId="0" fontId="4" fillId="0" borderId="13" xfId="3" applyFont="1" applyFill="1" applyBorder="1" applyAlignment="1">
      <alignment horizontal="center" wrapText="1"/>
    </xf>
    <xf numFmtId="0" fontId="4" fillId="0" borderId="12" xfId="1" applyFont="1" applyBorder="1" applyAlignment="1">
      <alignment horizontal="center"/>
    </xf>
    <xf numFmtId="0" fontId="4" fillId="0" borderId="13" xfId="1" applyFont="1" applyBorder="1" applyAlignment="1">
      <alignment horizontal="center"/>
    </xf>
    <xf numFmtId="0" fontId="2" fillId="0" borderId="0" xfId="1" applyFont="1" applyAlignment="1">
      <alignment horizontal="center"/>
    </xf>
    <xf numFmtId="0" fontId="15" fillId="0" borderId="0" xfId="1" applyFont="1" applyAlignment="1">
      <alignment horizontal="center"/>
    </xf>
    <xf numFmtId="0" fontId="11" fillId="3" borderId="9" xfId="3" applyFont="1" applyFill="1" applyBorder="1" applyAlignment="1">
      <alignment horizontal="left" wrapText="1"/>
    </xf>
    <xf numFmtId="0" fontId="11" fillId="3" borderId="3" xfId="3" applyFont="1" applyFill="1" applyBorder="1" applyAlignment="1">
      <alignment horizontal="left" wrapText="1"/>
    </xf>
    <xf numFmtId="0" fontId="4" fillId="0" borderId="5" xfId="3" applyFont="1" applyFill="1" applyBorder="1" applyAlignment="1">
      <alignment horizontal="left"/>
    </xf>
    <xf numFmtId="0" fontId="4" fillId="0" borderId="4" xfId="3" applyFont="1" applyFill="1" applyBorder="1" applyAlignment="1">
      <alignment horizontal="left"/>
    </xf>
    <xf numFmtId="4" fontId="4" fillId="3" borderId="5" xfId="3" applyNumberFormat="1" applyFont="1" applyFill="1" applyBorder="1" applyAlignment="1">
      <alignment horizontal="left"/>
    </xf>
    <xf numFmtId="4" fontId="4" fillId="0" borderId="5" xfId="3" applyNumberFormat="1" applyFont="1" applyFill="1" applyBorder="1" applyAlignment="1">
      <alignment horizontal="left"/>
    </xf>
    <xf numFmtId="0" fontId="4" fillId="3" borderId="5" xfId="3" applyFont="1" applyFill="1" applyBorder="1" applyAlignment="1">
      <alignment horizontal="left"/>
    </xf>
    <xf numFmtId="0" fontId="4" fillId="3" borderId="4" xfId="3" applyFont="1" applyFill="1" applyBorder="1" applyAlignment="1">
      <alignment horizontal="left"/>
    </xf>
    <xf numFmtId="0" fontId="11" fillId="0" borderId="9" xfId="3" applyFont="1" applyFill="1" applyBorder="1" applyAlignment="1">
      <alignment horizontal="left" wrapText="1"/>
    </xf>
    <xf numFmtId="0" fontId="11" fillId="0" borderId="8" xfId="3" applyFont="1" applyFill="1" applyBorder="1" applyAlignment="1">
      <alignment horizontal="left" wrapText="1"/>
    </xf>
    <xf numFmtId="0" fontId="4" fillId="0" borderId="0" xfId="1" applyFont="1" applyAlignment="1">
      <alignment horizontal="left" wrapText="1"/>
    </xf>
    <xf numFmtId="0" fontId="20" fillId="4" borderId="2" xfId="0" applyFont="1" applyFill="1" applyBorder="1" applyAlignment="1">
      <alignment vertical="center" wrapText="1"/>
    </xf>
    <xf numFmtId="0" fontId="20" fillId="4" borderId="12" xfId="0" applyFont="1" applyFill="1" applyBorder="1" applyAlignment="1">
      <alignment vertical="center" wrapText="1"/>
    </xf>
    <xf numFmtId="0" fontId="20" fillId="4" borderId="11" xfId="0" applyFont="1" applyFill="1" applyBorder="1" applyAlignment="1">
      <alignment vertical="center" wrapText="1"/>
    </xf>
    <xf numFmtId="0" fontId="20" fillId="4" borderId="13" xfId="0" applyFont="1" applyFill="1" applyBorder="1" applyAlignment="1">
      <alignment vertical="center" wrapText="1"/>
    </xf>
    <xf numFmtId="0" fontId="20" fillId="4" borderId="11" xfId="0" applyFont="1" applyFill="1" applyBorder="1" applyAlignment="1">
      <alignment horizontal="right" vertical="center" wrapText="1"/>
    </xf>
    <xf numFmtId="0" fontId="20" fillId="4" borderId="13" xfId="0" applyFont="1" applyFill="1" applyBorder="1" applyAlignment="1">
      <alignment horizontal="right" vertical="center" wrapText="1"/>
    </xf>
    <xf numFmtId="17" fontId="20" fillId="0" borderId="12" xfId="0" applyNumberFormat="1" applyFont="1" applyBorder="1" applyAlignment="1">
      <alignment vertical="center" wrapText="1"/>
    </xf>
    <xf numFmtId="0" fontId="20" fillId="0" borderId="11" xfId="0" applyFont="1" applyBorder="1" applyAlignment="1">
      <alignment vertical="center" wrapText="1"/>
    </xf>
    <xf numFmtId="0" fontId="20" fillId="0" borderId="13" xfId="0" applyFont="1" applyBorder="1" applyAlignment="1">
      <alignment vertical="center" wrapText="1"/>
    </xf>
    <xf numFmtId="0" fontId="20" fillId="4" borderId="1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0" borderId="2" xfId="0" applyFont="1" applyBorder="1" applyAlignment="1">
      <alignment horizontal="left" vertical="center" wrapText="1"/>
    </xf>
    <xf numFmtId="14" fontId="20" fillId="0" borderId="2" xfId="0" applyNumberFormat="1" applyFont="1" applyBorder="1" applyAlignment="1">
      <alignment horizontal="left" vertical="center" wrapText="1"/>
    </xf>
    <xf numFmtId="0" fontId="20" fillId="0" borderId="2" xfId="0" applyFont="1" applyBorder="1" applyAlignment="1">
      <alignment horizontal="left" vertical="top" wrapText="1"/>
    </xf>
    <xf numFmtId="0" fontId="20" fillId="4" borderId="2" xfId="0" applyFont="1" applyFill="1" applyBorder="1" applyAlignment="1">
      <alignment horizontal="right" vertical="center" wrapText="1"/>
    </xf>
    <xf numFmtId="0" fontId="20" fillId="4" borderId="9" xfId="0" applyFont="1" applyFill="1" applyBorder="1" applyAlignment="1">
      <alignment vertical="center" wrapText="1"/>
    </xf>
    <xf numFmtId="0" fontId="20" fillId="4" borderId="3" xfId="0" applyFont="1" applyFill="1" applyBorder="1" applyAlignment="1">
      <alignment vertical="center" wrapText="1"/>
    </xf>
    <xf numFmtId="0" fontId="20" fillId="4" borderId="8" xfId="0" applyFont="1" applyFill="1" applyBorder="1" applyAlignment="1">
      <alignment vertical="center" wrapText="1"/>
    </xf>
    <xf numFmtId="0" fontId="20" fillId="4" borderId="6" xfId="0" applyFont="1" applyFill="1" applyBorder="1" applyAlignment="1">
      <alignment vertical="center" wrapText="1"/>
    </xf>
    <xf numFmtId="0" fontId="20" fillId="4" borderId="1" xfId="0" applyFont="1" applyFill="1" applyBorder="1" applyAlignment="1">
      <alignment vertical="center" wrapText="1"/>
    </xf>
    <xf numFmtId="0" fontId="20" fillId="4" borderId="10" xfId="0" applyFont="1" applyFill="1" applyBorder="1" applyAlignment="1">
      <alignment vertical="center" wrapText="1"/>
    </xf>
    <xf numFmtId="0" fontId="20" fillId="4" borderId="5" xfId="0" applyFont="1" applyFill="1" applyBorder="1" applyAlignment="1">
      <alignment vertical="center" wrapText="1"/>
    </xf>
    <xf numFmtId="0" fontId="20" fillId="4" borderId="0" xfId="0" applyFont="1" applyFill="1" applyBorder="1" applyAlignment="1">
      <alignment vertical="center" wrapText="1"/>
    </xf>
    <xf numFmtId="0" fontId="20" fillId="4" borderId="4" xfId="0" applyFont="1" applyFill="1" applyBorder="1" applyAlignment="1">
      <alignment vertical="center" wrapText="1"/>
    </xf>
    <xf numFmtId="0" fontId="20" fillId="4" borderId="2" xfId="0" applyFont="1" applyFill="1" applyBorder="1" applyAlignment="1">
      <alignment horizontal="center" vertical="center" wrapText="1"/>
    </xf>
    <xf numFmtId="44" fontId="8" fillId="0" borderId="2" xfId="5" applyFont="1" applyBorder="1" applyAlignment="1">
      <alignment horizontal="center" vertical="center" wrapText="1"/>
    </xf>
    <xf numFmtId="0" fontId="20" fillId="0" borderId="2"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cellXfs>
  <cellStyles count="6">
    <cellStyle name="Currency" xfId="5" builtinId="4"/>
    <cellStyle name="Excel Built-in Normal" xfId="2" xr:uid="{00000000-0005-0000-0000-000000000000}"/>
    <cellStyle name="Hyperlink" xfId="4" builtinId="8"/>
    <cellStyle name="Normal" xfId="0" builtinId="0"/>
    <cellStyle name="Normal 2" xfId="1" xr:uid="{00000000-0005-0000-0000-000002000000}"/>
    <cellStyle name="Normal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21772</xdr:colOff>
      <xdr:row>0</xdr:row>
      <xdr:rowOff>54428</xdr:rowOff>
    </xdr:from>
    <xdr:to>
      <xdr:col>1</xdr:col>
      <xdr:colOff>1886767</xdr:colOff>
      <xdr:row>3</xdr:row>
      <xdr:rowOff>126455</xdr:rowOff>
    </xdr:to>
    <xdr:pic>
      <xdr:nvPicPr>
        <xdr:cNvPr id="8" name="Picture 7">
          <a:extLst>
            <a:ext uri="{FF2B5EF4-FFF2-40B4-BE49-F238E27FC236}">
              <a16:creationId xmlns:a16="http://schemas.microsoft.com/office/drawing/2014/main" id="{7C2FB846-F6A8-4BC3-A352-0FEB092CB5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258" y="54428"/>
          <a:ext cx="1864995" cy="725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421343</xdr:colOff>
      <xdr:row>2</xdr:row>
      <xdr:rowOff>179294</xdr:rowOff>
    </xdr:to>
    <xdr:pic>
      <xdr:nvPicPr>
        <xdr:cNvPr id="3" name="Picture 2">
          <a:extLst>
            <a:ext uri="{FF2B5EF4-FFF2-40B4-BE49-F238E27FC236}">
              <a16:creationId xmlns:a16="http://schemas.microsoft.com/office/drawing/2014/main" id="{E071D7FA-79E7-470E-B142-5039E0B69D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568824" cy="573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1</xdr:row>
      <xdr:rowOff>7620</xdr:rowOff>
    </xdr:from>
    <xdr:to>
      <xdr:col>2</xdr:col>
      <xdr:colOff>528022</xdr:colOff>
      <xdr:row>3</xdr:row>
      <xdr:rowOff>133574</xdr:rowOff>
    </xdr:to>
    <xdr:pic>
      <xdr:nvPicPr>
        <xdr:cNvPr id="3" name="Picture 2">
          <a:extLst>
            <a:ext uri="{FF2B5EF4-FFF2-40B4-BE49-F238E27FC236}">
              <a16:creationId xmlns:a16="http://schemas.microsoft.com/office/drawing/2014/main" id="{F11EAD58-CC9E-4747-A0C7-EC8165187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 y="198120"/>
          <a:ext cx="1571962" cy="575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enroyal@mooseboats.com" TargetMode="External"/><Relationship Id="rId1" Type="http://schemas.openxmlformats.org/officeDocument/2006/relationships/hyperlink" Target="mailto:virgil@roguejet.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21"/>
  <sheetViews>
    <sheetView zoomScale="70" zoomScaleNormal="70" workbookViewId="0">
      <pane ySplit="10" topLeftCell="A11" activePane="bottomLeft" state="frozen"/>
      <selection pane="bottomLeft" activeCell="M10" sqref="M10"/>
    </sheetView>
  </sheetViews>
  <sheetFormatPr defaultRowHeight="12.75" x14ac:dyDescent="0.2"/>
  <cols>
    <col min="1" max="1" width="3.5703125" customWidth="1"/>
    <col min="2" max="2" width="30.7109375" style="1" customWidth="1"/>
    <col min="3" max="3" width="22.42578125" style="1" customWidth="1"/>
    <col min="4" max="9" width="14.28515625" style="1" customWidth="1"/>
    <col min="10" max="10" width="18.7109375" customWidth="1"/>
    <col min="11" max="12" width="14.28515625" customWidth="1"/>
    <col min="13" max="13" width="14.7109375" customWidth="1"/>
  </cols>
  <sheetData>
    <row r="1" spans="1:9" ht="18" x14ac:dyDescent="0.25">
      <c r="B1" s="181" t="s">
        <v>3</v>
      </c>
      <c r="C1" s="181"/>
      <c r="D1" s="181"/>
      <c r="E1" s="181"/>
      <c r="F1" s="181"/>
      <c r="G1" s="181"/>
      <c r="H1" s="181"/>
      <c r="I1" s="181"/>
    </row>
    <row r="2" spans="1:9" ht="18" x14ac:dyDescent="0.25">
      <c r="B2" s="181" t="s">
        <v>4</v>
      </c>
      <c r="C2" s="181"/>
      <c r="D2" s="181"/>
      <c r="E2" s="181"/>
      <c r="F2" s="181"/>
      <c r="G2" s="181"/>
      <c r="H2" s="181"/>
      <c r="I2" s="181"/>
    </row>
    <row r="3" spans="1:9" ht="18" x14ac:dyDescent="0.25">
      <c r="B3" s="182" t="s">
        <v>5</v>
      </c>
      <c r="C3" s="182"/>
      <c r="D3" s="182"/>
      <c r="E3" s="182"/>
      <c r="F3" s="182"/>
      <c r="G3" s="182"/>
      <c r="H3" s="182"/>
      <c r="I3" s="182"/>
    </row>
    <row r="4" spans="1:9" ht="18" x14ac:dyDescent="0.25">
      <c r="B4" s="4"/>
      <c r="C4" s="4"/>
      <c r="D4" s="4"/>
      <c r="E4" s="4"/>
      <c r="F4" s="4"/>
      <c r="G4" s="4"/>
      <c r="H4" s="73"/>
      <c r="I4" s="4"/>
    </row>
    <row r="5" spans="1:9" s="56" customFormat="1" ht="24.75" x14ac:dyDescent="0.2">
      <c r="B5" s="57" t="s">
        <v>0</v>
      </c>
      <c r="C5" s="88">
        <v>20273</v>
      </c>
      <c r="D5" s="63"/>
      <c r="E5" s="57"/>
      <c r="F5" s="60" t="s">
        <v>10</v>
      </c>
      <c r="G5" s="61" t="s">
        <v>59</v>
      </c>
      <c r="H5" s="61"/>
      <c r="I5" s="62"/>
    </row>
    <row r="6" spans="1:9" s="56" customFormat="1" ht="21.75" customHeight="1" x14ac:dyDescent="0.2">
      <c r="B6" s="57" t="s">
        <v>1</v>
      </c>
      <c r="C6" s="88" t="s">
        <v>57</v>
      </c>
      <c r="D6" s="89"/>
      <c r="E6" s="63"/>
      <c r="F6" s="90" t="s">
        <v>32</v>
      </c>
      <c r="G6" s="53" t="s">
        <v>61</v>
      </c>
      <c r="H6" s="53"/>
      <c r="I6" s="53"/>
    </row>
    <row r="7" spans="1:9" s="56" customFormat="1" ht="21.75" customHeight="1" x14ac:dyDescent="0.2">
      <c r="B7" s="57" t="s">
        <v>2</v>
      </c>
      <c r="C7" s="58" t="s">
        <v>58</v>
      </c>
      <c r="D7" s="59"/>
      <c r="E7" s="57"/>
      <c r="F7" s="60" t="s">
        <v>48</v>
      </c>
      <c r="G7" s="61" t="s">
        <v>60</v>
      </c>
      <c r="H7" s="61"/>
      <c r="I7" s="62"/>
    </row>
    <row r="8" spans="1:9" s="3" customFormat="1" ht="21.6" customHeight="1" x14ac:dyDescent="0.25">
      <c r="B8" s="2"/>
      <c r="C8" s="8"/>
      <c r="D8" s="8"/>
      <c r="E8" s="2"/>
      <c r="F8" s="54"/>
      <c r="G8" s="53"/>
      <c r="H8" s="53"/>
      <c r="I8" s="53"/>
    </row>
    <row r="9" spans="1:9" ht="25.15" customHeight="1" x14ac:dyDescent="0.25">
      <c r="B9" s="5"/>
      <c r="C9" s="5"/>
      <c r="D9" s="183" t="s">
        <v>7</v>
      </c>
      <c r="E9" s="183"/>
      <c r="F9" s="183"/>
      <c r="G9" s="183"/>
      <c r="H9" s="183"/>
      <c r="I9" s="183"/>
    </row>
    <row r="10" spans="1:9" s="7" customFormat="1" ht="55.15" customHeight="1" x14ac:dyDescent="0.25">
      <c r="A10" s="13"/>
      <c r="B10" s="6" t="s">
        <v>8</v>
      </c>
      <c r="C10" s="6" t="s">
        <v>9</v>
      </c>
      <c r="D10" s="9" t="s">
        <v>66</v>
      </c>
      <c r="E10" s="9"/>
      <c r="F10" s="77" t="s">
        <v>11</v>
      </c>
      <c r="G10" s="91"/>
      <c r="H10" s="91"/>
      <c r="I10" s="77"/>
    </row>
    <row r="11" spans="1:9" ht="33.6" customHeight="1" x14ac:dyDescent="0.2">
      <c r="A11" s="10">
        <v>1</v>
      </c>
      <c r="B11" s="11" t="s">
        <v>62</v>
      </c>
      <c r="C11" s="12" t="s">
        <v>63</v>
      </c>
      <c r="D11" s="51">
        <v>155303</v>
      </c>
      <c r="E11" s="51"/>
      <c r="F11" s="51">
        <f>D11</f>
        <v>155303</v>
      </c>
      <c r="G11" s="51"/>
      <c r="H11" s="51"/>
      <c r="I11" s="51"/>
    </row>
    <row r="12" spans="1:9" ht="33.75" customHeight="1" x14ac:dyDescent="0.2">
      <c r="A12" s="10">
        <f>A11+1</f>
        <v>2</v>
      </c>
      <c r="B12" s="11" t="s">
        <v>64</v>
      </c>
      <c r="C12" s="12" t="s">
        <v>65</v>
      </c>
      <c r="D12" s="51">
        <v>326249</v>
      </c>
      <c r="E12" s="51"/>
      <c r="F12" s="51">
        <f>D12</f>
        <v>326249</v>
      </c>
      <c r="G12" s="51"/>
      <c r="H12" s="51"/>
      <c r="I12" s="51"/>
    </row>
    <row r="13" spans="1:9" ht="33.75" hidden="1" customHeight="1" x14ac:dyDescent="0.2">
      <c r="A13" s="10">
        <f t="shared" ref="A13:A20" si="0">A12+1</f>
        <v>3</v>
      </c>
      <c r="B13" s="11"/>
      <c r="C13" s="12"/>
      <c r="D13" s="51"/>
      <c r="E13" s="51"/>
      <c r="F13" s="51"/>
      <c r="G13" s="51"/>
      <c r="H13" s="51"/>
      <c r="I13" s="51"/>
    </row>
    <row r="14" spans="1:9" ht="33.75" hidden="1" customHeight="1" x14ac:dyDescent="0.2">
      <c r="A14" s="10">
        <f t="shared" si="0"/>
        <v>4</v>
      </c>
      <c r="B14" s="11"/>
      <c r="C14" s="12"/>
      <c r="D14" s="51"/>
      <c r="E14" s="51"/>
      <c r="F14" s="51"/>
      <c r="G14" s="51"/>
      <c r="H14" s="51"/>
      <c r="I14" s="51"/>
    </row>
    <row r="15" spans="1:9" ht="33.75" hidden="1" customHeight="1" x14ac:dyDescent="0.2">
      <c r="A15" s="10">
        <f t="shared" si="0"/>
        <v>5</v>
      </c>
      <c r="B15" s="11"/>
      <c r="C15" s="12"/>
      <c r="D15" s="51"/>
      <c r="E15" s="51"/>
      <c r="F15" s="51"/>
      <c r="G15" s="51"/>
      <c r="H15" s="51"/>
      <c r="I15" s="51"/>
    </row>
    <row r="16" spans="1:9" ht="33.75" hidden="1" customHeight="1" x14ac:dyDescent="0.2">
      <c r="A16" s="10">
        <f t="shared" si="0"/>
        <v>6</v>
      </c>
      <c r="B16" s="11"/>
      <c r="C16" s="12"/>
      <c r="D16" s="51"/>
      <c r="E16" s="51"/>
      <c r="F16" s="51"/>
      <c r="G16" s="51"/>
      <c r="H16" s="51"/>
      <c r="I16" s="51"/>
    </row>
    <row r="17" spans="1:9" ht="33.75" hidden="1" customHeight="1" x14ac:dyDescent="0.2">
      <c r="A17" s="10">
        <f t="shared" si="0"/>
        <v>7</v>
      </c>
      <c r="B17" s="11"/>
      <c r="C17" s="12"/>
      <c r="D17" s="51"/>
      <c r="E17" s="51"/>
      <c r="F17" s="51"/>
      <c r="G17" s="51"/>
      <c r="H17" s="51"/>
      <c r="I17" s="51"/>
    </row>
    <row r="18" spans="1:9" ht="33.75" hidden="1" customHeight="1" x14ac:dyDescent="0.2">
      <c r="A18" s="10">
        <f t="shared" si="0"/>
        <v>8</v>
      </c>
      <c r="B18" s="11"/>
      <c r="C18" s="12"/>
      <c r="D18" s="51"/>
      <c r="E18" s="51"/>
      <c r="F18" s="51"/>
      <c r="G18" s="51"/>
      <c r="H18" s="51"/>
      <c r="I18" s="51"/>
    </row>
    <row r="19" spans="1:9" ht="33.75" hidden="1" customHeight="1" x14ac:dyDescent="0.2">
      <c r="A19" s="10">
        <f t="shared" si="0"/>
        <v>9</v>
      </c>
      <c r="B19" s="11"/>
      <c r="C19" s="12"/>
      <c r="D19" s="51"/>
      <c r="E19" s="51"/>
      <c r="F19" s="51"/>
      <c r="G19" s="51"/>
      <c r="H19" s="51"/>
      <c r="I19" s="51"/>
    </row>
    <row r="20" spans="1:9" ht="33.75" hidden="1" customHeight="1" x14ac:dyDescent="0.2">
      <c r="A20" s="10">
        <f t="shared" si="0"/>
        <v>10</v>
      </c>
      <c r="B20" s="11"/>
      <c r="C20" s="12"/>
      <c r="D20" s="51"/>
      <c r="E20" s="51"/>
      <c r="F20" s="51"/>
      <c r="G20" s="51"/>
      <c r="H20" s="51"/>
      <c r="I20" s="51"/>
    </row>
    <row r="21" spans="1:9" ht="46.15" customHeight="1" x14ac:dyDescent="0.2">
      <c r="A21" s="184" t="s">
        <v>6</v>
      </c>
      <c r="B21" s="185"/>
      <c r="C21" s="185"/>
      <c r="D21" s="185"/>
      <c r="E21" s="185"/>
      <c r="F21" s="185"/>
      <c r="G21" s="185"/>
      <c r="H21" s="185"/>
      <c r="I21" s="186"/>
    </row>
  </sheetData>
  <mergeCells count="5">
    <mergeCell ref="B1:I1"/>
    <mergeCell ref="B2:I2"/>
    <mergeCell ref="B3:I3"/>
    <mergeCell ref="D9:I9"/>
    <mergeCell ref="A21:I21"/>
  </mergeCells>
  <phoneticPr fontId="0" type="noConversion"/>
  <printOptions horizontalCentered="1"/>
  <pageMargins left="0.1" right="0.2" top="0.82" bottom="0.35" header="0.55000000000000004" footer="0.2"/>
  <pageSetup scale="74" fitToHeight="10" orientation="portrait" r:id="rId1"/>
  <headerFooter alignWithMargins="0">
    <oddFooter>&amp;CPage &amp;P of &amp;N&amp;R&amp;"Arial,Italic"&amp;9 3/30/12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K35"/>
  <sheetViews>
    <sheetView tabSelected="1" zoomScale="90" zoomScaleNormal="90" zoomScaleSheetLayoutView="100" workbookViewId="0">
      <selection activeCell="E17" sqref="E17:F17"/>
    </sheetView>
  </sheetViews>
  <sheetFormatPr defaultColWidth="9.140625" defaultRowHeight="12.75" x14ac:dyDescent="0.2"/>
  <cols>
    <col min="1" max="1" width="4.42578125" style="14" customWidth="1"/>
    <col min="2" max="2" width="12.28515625" style="14" customWidth="1"/>
    <col min="3" max="3" width="49" style="14" customWidth="1"/>
    <col min="4" max="4" width="4.85546875" style="14" customWidth="1"/>
    <col min="5" max="6" width="14.7109375" style="14" customWidth="1"/>
    <col min="7" max="8" width="14.7109375" style="23" customWidth="1"/>
    <col min="9" max="10" width="9.140625" style="15"/>
    <col min="11" max="11" width="12.28515625" style="15" bestFit="1" customWidth="1"/>
    <col min="12" max="12" width="9.140625" style="15"/>
    <col min="13" max="13" width="33.7109375" style="15" customWidth="1"/>
    <col min="14" max="14" width="11.28515625" style="15" bestFit="1" customWidth="1"/>
    <col min="15" max="15" width="10.140625" style="15" bestFit="1" customWidth="1"/>
    <col min="16" max="16384" width="9.140625" style="15"/>
  </cols>
  <sheetData>
    <row r="1" spans="1:8" s="34" customFormat="1" ht="15.75" x14ac:dyDescent="0.25">
      <c r="A1" s="203" t="s">
        <v>12</v>
      </c>
      <c r="B1" s="203"/>
      <c r="C1" s="203"/>
      <c r="D1" s="203"/>
      <c r="E1" s="203"/>
      <c r="F1" s="203"/>
      <c r="G1" s="203"/>
      <c r="H1" s="203"/>
    </row>
    <row r="2" spans="1:8" s="34" customFormat="1" ht="15.75" x14ac:dyDescent="0.25">
      <c r="A2" s="204" t="s">
        <v>49</v>
      </c>
      <c r="B2" s="204"/>
      <c r="C2" s="204"/>
      <c r="D2" s="204"/>
      <c r="E2" s="204"/>
      <c r="F2" s="204"/>
      <c r="G2" s="204"/>
      <c r="H2" s="204"/>
    </row>
    <row r="3" spans="1:8" s="17" customFormat="1" ht="15" x14ac:dyDescent="0.2">
      <c r="D3" s="16"/>
      <c r="E3" s="16"/>
      <c r="G3" s="18"/>
      <c r="H3" s="18"/>
    </row>
    <row r="4" spans="1:8" s="17" customFormat="1" ht="15" x14ac:dyDescent="0.2">
      <c r="D4" s="16"/>
      <c r="E4" s="16"/>
      <c r="G4" s="18"/>
      <c r="H4" s="18"/>
    </row>
    <row r="5" spans="1:8" s="17" customFormat="1" ht="15.75" x14ac:dyDescent="0.25">
      <c r="A5" s="36" t="s">
        <v>13</v>
      </c>
      <c r="B5" s="37"/>
      <c r="C5" s="38">
        <f>'Bid Opening'!C5</f>
        <v>20273</v>
      </c>
      <c r="D5" s="37"/>
      <c r="E5" s="37"/>
      <c r="F5" s="36" t="s">
        <v>29</v>
      </c>
      <c r="G5" s="39"/>
      <c r="H5" s="40" t="str">
        <f>'Bid Opening'!G5</f>
        <v>Harrison Hawkins</v>
      </c>
    </row>
    <row r="6" spans="1:8" s="17" customFormat="1" ht="15.75" x14ac:dyDescent="0.25">
      <c r="A6" s="36" t="s">
        <v>1</v>
      </c>
      <c r="B6" s="37"/>
      <c r="C6" s="38" t="str">
        <f>'Bid Opening'!C6</f>
        <v>Patrol Boat and Trailer</v>
      </c>
      <c r="D6" s="37"/>
      <c r="E6" s="37"/>
      <c r="F6" s="36"/>
      <c r="G6" s="41"/>
      <c r="H6" s="42" t="str">
        <f>'Bid Opening'!G6</f>
        <v>530-889-4242</v>
      </c>
    </row>
    <row r="7" spans="1:8" s="17" customFormat="1" ht="15.75" x14ac:dyDescent="0.25">
      <c r="A7" s="36" t="s">
        <v>14</v>
      </c>
      <c r="B7" s="37"/>
      <c r="C7" s="40" t="str">
        <f>'Bid Opening'!C7</f>
        <v>03/25/2022 @ 11:00 AM</v>
      </c>
      <c r="D7" s="37"/>
      <c r="E7" s="37"/>
      <c r="F7" s="79" t="s">
        <v>56</v>
      </c>
      <c r="G7" s="80"/>
      <c r="H7" s="18"/>
    </row>
    <row r="8" spans="1:8" s="17" customFormat="1" ht="15.75" x14ac:dyDescent="0.25">
      <c r="A8" s="19"/>
      <c r="B8" s="16"/>
      <c r="C8" s="20"/>
      <c r="D8" s="16"/>
      <c r="E8" s="16"/>
      <c r="F8" s="26"/>
      <c r="G8" s="26"/>
      <c r="H8" s="26"/>
    </row>
    <row r="9" spans="1:8" ht="32.25" customHeight="1" x14ac:dyDescent="0.25">
      <c r="A9" s="43"/>
      <c r="B9" s="44"/>
      <c r="C9" s="45" t="s">
        <v>15</v>
      </c>
      <c r="D9" s="46"/>
      <c r="E9" s="205" t="str">
        <f>'Bid Opening'!B11</f>
        <v>Rogue Jet Boatworks</v>
      </c>
      <c r="F9" s="206"/>
      <c r="G9" s="213" t="str">
        <f>'Bid Opening'!B12</f>
        <v>Moose Boats, Inc</v>
      </c>
      <c r="H9" s="214"/>
    </row>
    <row r="10" spans="1:8" x14ac:dyDescent="0.2">
      <c r="A10" s="47"/>
      <c r="B10" s="15"/>
      <c r="C10" s="21" t="s">
        <v>16</v>
      </c>
      <c r="D10" s="22"/>
      <c r="E10" s="209" t="str">
        <f>'Bid Opening'!C11</f>
        <v>White City, Oregon</v>
      </c>
      <c r="F10" s="188"/>
      <c r="G10" s="210" t="str">
        <f>'Bid Opening'!C12</f>
        <v>Vallejo, California</v>
      </c>
      <c r="H10" s="208"/>
    </row>
    <row r="11" spans="1:8" x14ac:dyDescent="0.2">
      <c r="A11" s="47"/>
      <c r="B11" s="15"/>
      <c r="C11" s="21"/>
      <c r="D11" s="22"/>
      <c r="E11" s="152"/>
      <c r="F11" s="153"/>
      <c r="G11" s="142"/>
      <c r="H11" s="143"/>
    </row>
    <row r="12" spans="1:8" x14ac:dyDescent="0.2">
      <c r="A12" s="47"/>
      <c r="B12" s="15"/>
      <c r="C12" s="21" t="s">
        <v>26</v>
      </c>
      <c r="D12" s="22"/>
      <c r="E12" s="211" t="s">
        <v>67</v>
      </c>
      <c r="F12" s="212"/>
      <c r="G12" s="207" t="s">
        <v>70</v>
      </c>
      <c r="H12" s="208"/>
    </row>
    <row r="13" spans="1:8" x14ac:dyDescent="0.2">
      <c r="A13" s="47"/>
      <c r="B13" s="15"/>
      <c r="C13" s="21" t="s">
        <v>17</v>
      </c>
      <c r="D13" s="22"/>
      <c r="E13" s="211" t="s">
        <v>68</v>
      </c>
      <c r="F13" s="188"/>
      <c r="G13" s="207" t="s">
        <v>71</v>
      </c>
      <c r="H13" s="208"/>
    </row>
    <row r="14" spans="1:8" x14ac:dyDescent="0.2">
      <c r="A14" s="47"/>
      <c r="B14" s="15"/>
      <c r="C14" s="52" t="s">
        <v>31</v>
      </c>
      <c r="D14" s="22"/>
      <c r="E14" s="154" t="s">
        <v>69</v>
      </c>
      <c r="F14" s="153"/>
      <c r="G14" s="64" t="s">
        <v>72</v>
      </c>
      <c r="H14" s="143"/>
    </row>
    <row r="15" spans="1:8" x14ac:dyDescent="0.2">
      <c r="A15" s="47"/>
      <c r="B15" s="15"/>
      <c r="C15" s="21"/>
      <c r="D15" s="22"/>
      <c r="E15" s="152"/>
      <c r="F15" s="153"/>
      <c r="G15" s="142"/>
      <c r="H15" s="143"/>
    </row>
    <row r="16" spans="1:8" ht="12.6" customHeight="1" x14ac:dyDescent="0.2">
      <c r="A16" s="47"/>
      <c r="B16" s="15"/>
      <c r="C16" s="174" t="s">
        <v>85</v>
      </c>
      <c r="D16" s="175"/>
      <c r="E16" s="171" t="s">
        <v>77</v>
      </c>
      <c r="F16" s="170"/>
      <c r="G16" s="177" t="s">
        <v>30</v>
      </c>
      <c r="H16" s="178"/>
    </row>
    <row r="17" spans="1:11" ht="81.75" customHeight="1" x14ac:dyDescent="0.2">
      <c r="A17" s="47"/>
      <c r="B17" s="15"/>
      <c r="C17" s="180" t="s">
        <v>87</v>
      </c>
      <c r="D17" s="176"/>
      <c r="E17" s="187"/>
      <c r="F17" s="188"/>
      <c r="G17" s="193" t="s">
        <v>88</v>
      </c>
      <c r="H17" s="194"/>
    </row>
    <row r="18" spans="1:11" x14ac:dyDescent="0.2">
      <c r="A18" s="47"/>
      <c r="B18" s="15"/>
      <c r="C18" s="52"/>
      <c r="D18" s="22"/>
      <c r="E18" s="152"/>
      <c r="F18" s="153"/>
      <c r="G18" s="142"/>
      <c r="H18" s="143"/>
    </row>
    <row r="19" spans="1:11" x14ac:dyDescent="0.2">
      <c r="A19" s="47"/>
      <c r="B19" s="15"/>
      <c r="D19" s="22"/>
      <c r="E19" s="152"/>
      <c r="F19" s="153"/>
      <c r="G19" s="142"/>
      <c r="H19" s="143"/>
    </row>
    <row r="20" spans="1:11" s="148" customFormat="1" ht="58.5" customHeight="1" x14ac:dyDescent="0.2">
      <c r="A20" s="147"/>
      <c r="C20" s="149" t="s">
        <v>19</v>
      </c>
      <c r="D20" s="150" t="s">
        <v>18</v>
      </c>
      <c r="E20" s="155" t="s">
        <v>28</v>
      </c>
      <c r="F20" s="156"/>
      <c r="G20" s="189" t="s">
        <v>73</v>
      </c>
      <c r="H20" s="190"/>
    </row>
    <row r="21" spans="1:11" s="148" customFormat="1" ht="95.45" customHeight="1" x14ac:dyDescent="0.2">
      <c r="A21" s="147"/>
      <c r="C21" s="167" t="s">
        <v>83</v>
      </c>
      <c r="D21" s="150"/>
      <c r="E21" s="191" t="s">
        <v>86</v>
      </c>
      <c r="F21" s="192"/>
      <c r="G21" s="199" t="s">
        <v>84</v>
      </c>
      <c r="H21" s="200"/>
    </row>
    <row r="22" spans="1:11" s="34" customFormat="1" ht="38.25" x14ac:dyDescent="0.2">
      <c r="A22" s="48" t="s">
        <v>27</v>
      </c>
      <c r="B22" s="201" t="s">
        <v>20</v>
      </c>
      <c r="C22" s="202"/>
      <c r="D22" s="27" t="s">
        <v>21</v>
      </c>
      <c r="E22" s="157" t="s">
        <v>22</v>
      </c>
      <c r="F22" s="158" t="s">
        <v>23</v>
      </c>
      <c r="G22" s="81" t="s">
        <v>22</v>
      </c>
      <c r="H22" s="82" t="s">
        <v>23</v>
      </c>
    </row>
    <row r="23" spans="1:11" s="86" customFormat="1" ht="12.6" customHeight="1" x14ac:dyDescent="0.2">
      <c r="A23" s="49">
        <v>1</v>
      </c>
      <c r="B23" s="197" t="s">
        <v>74</v>
      </c>
      <c r="C23" s="198"/>
      <c r="D23" s="29">
        <v>1</v>
      </c>
      <c r="E23" s="159">
        <v>131955.24</v>
      </c>
      <c r="F23" s="160">
        <f>E23*$D23</f>
        <v>131955.24</v>
      </c>
      <c r="G23" s="144">
        <v>311123</v>
      </c>
      <c r="H23" s="30">
        <f>G23*$D23</f>
        <v>311123</v>
      </c>
      <c r="K23" s="151"/>
    </row>
    <row r="24" spans="1:11" s="86" customFormat="1" ht="12.6" customHeight="1" x14ac:dyDescent="0.2">
      <c r="A24" s="49">
        <v>2</v>
      </c>
      <c r="B24" s="197" t="s">
        <v>75</v>
      </c>
      <c r="C24" s="198"/>
      <c r="D24" s="29">
        <v>1</v>
      </c>
      <c r="E24" s="159">
        <v>12849.42</v>
      </c>
      <c r="F24" s="160">
        <f t="shared" ref="F24:F25" si="0">E24*$D24</f>
        <v>12849.42</v>
      </c>
      <c r="G24" s="144">
        <v>15126</v>
      </c>
      <c r="H24" s="30">
        <f t="shared" ref="H24:H25" si="1">G24*$D24</f>
        <v>15126</v>
      </c>
    </row>
    <row r="25" spans="1:11" s="86" customFormat="1" ht="12.6" customHeight="1" x14ac:dyDescent="0.2">
      <c r="A25" s="49">
        <v>3</v>
      </c>
      <c r="B25" s="197" t="s">
        <v>76</v>
      </c>
      <c r="C25" s="198"/>
      <c r="D25" s="29">
        <v>1</v>
      </c>
      <c r="E25" s="159">
        <v>0</v>
      </c>
      <c r="F25" s="160">
        <f t="shared" si="0"/>
        <v>0</v>
      </c>
      <c r="G25" s="144">
        <v>0</v>
      </c>
      <c r="H25" s="30">
        <f t="shared" si="1"/>
        <v>0</v>
      </c>
      <c r="K25" s="151"/>
    </row>
    <row r="26" spans="1:11" s="34" customFormat="1" ht="18.600000000000001" customHeight="1" x14ac:dyDescent="0.2">
      <c r="A26" s="50"/>
      <c r="B26" s="31"/>
      <c r="C26" s="31"/>
      <c r="D26" s="32"/>
      <c r="E26" s="161" t="s">
        <v>11</v>
      </c>
      <c r="F26" s="162">
        <f>SUM(F23:F25)</f>
        <v>144804.66</v>
      </c>
      <c r="G26" s="145" t="s">
        <v>11</v>
      </c>
      <c r="H26" s="83">
        <f>SUM(H23:H25)</f>
        <v>326249</v>
      </c>
    </row>
    <row r="27" spans="1:11" s="34" customFormat="1" ht="18.600000000000001" customHeight="1" x14ac:dyDescent="0.2">
      <c r="A27" s="179" t="s">
        <v>18</v>
      </c>
      <c r="B27" s="195" t="s">
        <v>24</v>
      </c>
      <c r="C27" s="195"/>
      <c r="D27" s="196"/>
      <c r="E27" s="163" t="s">
        <v>50</v>
      </c>
      <c r="F27" s="164">
        <f>F26*0.0725</f>
        <v>10498.33785</v>
      </c>
      <c r="G27" s="146" t="s">
        <v>50</v>
      </c>
      <c r="H27" s="33">
        <f>H26*0.0725</f>
        <v>23653.052499999998</v>
      </c>
    </row>
    <row r="28" spans="1:11" s="34" customFormat="1" ht="18.600000000000001" customHeight="1" x14ac:dyDescent="0.2">
      <c r="A28" s="84"/>
      <c r="B28" s="168"/>
      <c r="C28" s="168"/>
      <c r="D28" s="169"/>
      <c r="E28" s="165" t="s">
        <v>51</v>
      </c>
      <c r="F28" s="166">
        <f>F26+F27</f>
        <v>155302.99785000001</v>
      </c>
      <c r="G28" s="85" t="s">
        <v>51</v>
      </c>
      <c r="H28" s="87">
        <f>H26+H27</f>
        <v>349902.05249999999</v>
      </c>
    </row>
    <row r="29" spans="1:11" s="34" customFormat="1" x14ac:dyDescent="0.2">
      <c r="A29" s="28"/>
      <c r="B29" s="28"/>
      <c r="C29" s="28"/>
      <c r="D29" s="28"/>
      <c r="E29" s="28"/>
      <c r="F29" s="28"/>
      <c r="G29" s="35"/>
      <c r="H29" s="35"/>
    </row>
    <row r="31" spans="1:11" x14ac:dyDescent="0.2">
      <c r="B31" s="25" t="s">
        <v>25</v>
      </c>
    </row>
    <row r="33" spans="2:5" x14ac:dyDescent="0.2">
      <c r="B33" s="172" t="str">
        <f>$E$9</f>
        <v>Rogue Jet Boatworks</v>
      </c>
      <c r="C33" s="172"/>
      <c r="D33" s="172"/>
      <c r="E33" s="173">
        <f>$F$28</f>
        <v>155302.99785000001</v>
      </c>
    </row>
    <row r="34" spans="2:5" x14ac:dyDescent="0.2">
      <c r="B34" s="14" t="str">
        <f>$G$9</f>
        <v>Moose Boats, Inc</v>
      </c>
      <c r="E34" s="24">
        <f>$H$28</f>
        <v>349902.05249999999</v>
      </c>
    </row>
    <row r="35" spans="2:5" x14ac:dyDescent="0.2">
      <c r="E35" s="24"/>
    </row>
  </sheetData>
  <sortState xmlns:xlrd2="http://schemas.microsoft.com/office/spreadsheetml/2017/richdata2" ref="B33:E34">
    <sortCondition ref="E33:E34"/>
  </sortState>
  <mergeCells count="20">
    <mergeCell ref="A1:H1"/>
    <mergeCell ref="A2:H2"/>
    <mergeCell ref="E9:F9"/>
    <mergeCell ref="G13:H13"/>
    <mergeCell ref="E10:F10"/>
    <mergeCell ref="G10:H10"/>
    <mergeCell ref="G12:H12"/>
    <mergeCell ref="E12:F12"/>
    <mergeCell ref="E13:F13"/>
    <mergeCell ref="G9:H9"/>
    <mergeCell ref="E17:F17"/>
    <mergeCell ref="G20:H20"/>
    <mergeCell ref="E21:F21"/>
    <mergeCell ref="G17:H17"/>
    <mergeCell ref="B27:D27"/>
    <mergeCell ref="B23:C23"/>
    <mergeCell ref="B24:C24"/>
    <mergeCell ref="B25:C25"/>
    <mergeCell ref="G21:H21"/>
    <mergeCell ref="B22:C22"/>
  </mergeCells>
  <hyperlinks>
    <hyperlink ref="E14" r:id="rId1" xr:uid="{13E635C8-BE5C-4199-9CC4-69D2C7DCEF29}"/>
    <hyperlink ref="G14" r:id="rId2" xr:uid="{5EB122A6-DB8E-47FD-9F2E-DEAEAEE6A4E3}"/>
  </hyperlinks>
  <printOptions horizontalCentered="1"/>
  <pageMargins left="0" right="0" top="0.35" bottom="0.48" header="0" footer="0.21"/>
  <pageSetup scale="72" orientation="landscape" r:id="rId3"/>
  <headerFooter alignWithMargins="0">
    <oddFooter>&amp;CPage &amp;P of &amp;N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9275-F5F2-4881-8CC3-F50253220295}">
  <sheetPr>
    <pageSetUpPr fitToPage="1"/>
  </sheetPr>
  <dimension ref="A1:M26"/>
  <sheetViews>
    <sheetView zoomScaleNormal="100" zoomScaleSheetLayoutView="130" workbookViewId="0">
      <selection activeCell="P17" sqref="P17"/>
    </sheetView>
  </sheetViews>
  <sheetFormatPr defaultColWidth="8.85546875" defaultRowHeight="15" x14ac:dyDescent="0.2"/>
  <cols>
    <col min="1" max="3" width="8.85546875" style="74"/>
    <col min="4" max="6" width="7.42578125" style="74" customWidth="1"/>
    <col min="7" max="10" width="8.140625" style="74" customWidth="1"/>
    <col min="11" max="11" width="9.5703125" style="74" customWidth="1"/>
    <col min="12" max="12" width="8.85546875" style="74" customWidth="1"/>
    <col min="13" max="13" width="8.7109375" style="74" customWidth="1"/>
    <col min="14" max="16384" width="8.85546875" style="74"/>
  </cols>
  <sheetData>
    <row r="1" spans="1:13" x14ac:dyDescent="0.2">
      <c r="A1" s="136"/>
      <c r="B1" s="137"/>
      <c r="C1" s="137"/>
      <c r="D1" s="137"/>
      <c r="E1" s="137"/>
      <c r="F1" s="137"/>
      <c r="G1" s="137"/>
      <c r="H1" s="137"/>
      <c r="I1" s="137"/>
      <c r="J1" s="137"/>
      <c r="K1" s="137"/>
      <c r="L1" s="137"/>
      <c r="M1" s="138"/>
    </row>
    <row r="2" spans="1:13" s="16" customFormat="1" ht="15.75" x14ac:dyDescent="0.25">
      <c r="A2" s="130"/>
      <c r="B2" s="135"/>
      <c r="C2" s="135"/>
      <c r="D2" s="135"/>
      <c r="E2" s="135"/>
      <c r="F2" s="135"/>
      <c r="H2" s="135" t="s">
        <v>12</v>
      </c>
      <c r="I2" s="135"/>
      <c r="J2" s="135"/>
      <c r="K2" s="17"/>
      <c r="L2" s="17"/>
      <c r="M2" s="131"/>
    </row>
    <row r="3" spans="1:13" s="17" customFormat="1" ht="19.899999999999999" customHeight="1" x14ac:dyDescent="0.25">
      <c r="A3" s="130"/>
      <c r="B3" s="135"/>
      <c r="C3" s="135"/>
      <c r="D3" s="135"/>
      <c r="E3" s="135"/>
      <c r="F3" s="135"/>
      <c r="H3" s="135" t="s">
        <v>53</v>
      </c>
      <c r="I3" s="135"/>
      <c r="J3" s="135"/>
      <c r="M3" s="131"/>
    </row>
    <row r="4" spans="1:13" s="17" customFormat="1" x14ac:dyDescent="0.2">
      <c r="A4" s="130"/>
      <c r="G4" s="18"/>
      <c r="H4" s="18"/>
      <c r="M4" s="131"/>
    </row>
    <row r="5" spans="1:13" s="17" customFormat="1" ht="7.15" customHeight="1" x14ac:dyDescent="0.2">
      <c r="A5" s="132"/>
      <c r="B5" s="133"/>
      <c r="C5" s="133"/>
      <c r="D5" s="133"/>
      <c r="E5" s="133"/>
      <c r="F5" s="133"/>
      <c r="G5" s="128"/>
      <c r="H5" s="128"/>
      <c r="I5" s="133"/>
      <c r="J5" s="133"/>
      <c r="K5" s="133"/>
      <c r="L5" s="133"/>
      <c r="M5" s="134"/>
    </row>
    <row r="6" spans="1:13" s="75" customFormat="1" ht="4.1500000000000004" customHeight="1" x14ac:dyDescent="0.2">
      <c r="A6" s="97"/>
      <c r="B6" s="98"/>
      <c r="C6" s="98"/>
      <c r="D6" s="98"/>
      <c r="E6" s="98"/>
      <c r="F6" s="98"/>
      <c r="G6" s="98"/>
      <c r="H6" s="98"/>
      <c r="I6" s="98"/>
      <c r="J6" s="98"/>
      <c r="K6" s="98"/>
      <c r="L6" s="98"/>
      <c r="M6" s="99"/>
    </row>
    <row r="7" spans="1:13" s="17" customFormat="1" ht="15.75" x14ac:dyDescent="0.25">
      <c r="A7" s="100" t="s">
        <v>13</v>
      </c>
      <c r="B7" s="101"/>
      <c r="C7" s="106">
        <f>'Bid Opening'!C5</f>
        <v>20273</v>
      </c>
      <c r="D7" s="107"/>
      <c r="E7" s="107"/>
      <c r="F7" s="108"/>
      <c r="G7" s="108"/>
      <c r="H7" s="109"/>
      <c r="I7" s="100" t="s">
        <v>38</v>
      </c>
      <c r="J7" s="119"/>
      <c r="K7" s="124" t="str">
        <f>'Bid Opening'!G5</f>
        <v>Harrison Hawkins</v>
      </c>
      <c r="L7" s="125"/>
      <c r="M7" s="126"/>
    </row>
    <row r="8" spans="1:13" s="17" customFormat="1" ht="15.75" x14ac:dyDescent="0.25">
      <c r="A8" s="102" t="s">
        <v>1</v>
      </c>
      <c r="B8" s="103"/>
      <c r="C8" s="110" t="str">
        <f>'Bid Opening'!C6</f>
        <v>Patrol Boat and Trailer</v>
      </c>
      <c r="D8" s="111"/>
      <c r="E8" s="111"/>
      <c r="F8" s="112"/>
      <c r="G8" s="39"/>
      <c r="H8" s="113"/>
      <c r="I8" s="120"/>
      <c r="J8" s="121"/>
      <c r="K8" s="18"/>
      <c r="L8" s="18"/>
      <c r="M8" s="127"/>
    </row>
    <row r="9" spans="1:13" s="16" customFormat="1" ht="15.75" x14ac:dyDescent="0.25">
      <c r="A9" s="104" t="s">
        <v>36</v>
      </c>
      <c r="B9" s="105"/>
      <c r="C9" s="114" t="str">
        <f>'Bid Opening'!C7</f>
        <v>03/25/2022 @ 11:00 AM</v>
      </c>
      <c r="D9" s="115"/>
      <c r="E9" s="115"/>
      <c r="F9" s="116"/>
      <c r="G9" s="117"/>
      <c r="H9" s="118"/>
      <c r="I9" s="122"/>
      <c r="J9" s="123"/>
      <c r="K9" s="128"/>
      <c r="L9" s="128"/>
      <c r="M9" s="129"/>
    </row>
    <row r="10" spans="1:13" s="75" customFormat="1" ht="4.1500000000000004" customHeight="1" x14ac:dyDescent="0.2">
      <c r="A10" s="97"/>
      <c r="B10" s="98"/>
      <c r="C10" s="98"/>
      <c r="D10" s="98"/>
      <c r="E10" s="98"/>
      <c r="F10" s="98"/>
      <c r="G10" s="98"/>
      <c r="H10" s="98"/>
      <c r="I10" s="98"/>
      <c r="J10" s="98"/>
      <c r="K10" s="98"/>
      <c r="L10" s="98"/>
      <c r="M10" s="99"/>
    </row>
    <row r="11" spans="1:13" s="92" customFormat="1" ht="27" customHeight="1" x14ac:dyDescent="0.2">
      <c r="A11" s="216" t="s">
        <v>33</v>
      </c>
      <c r="B11" s="216"/>
      <c r="C11" s="216"/>
      <c r="D11" s="227" t="s">
        <v>78</v>
      </c>
      <c r="E11" s="227"/>
      <c r="F11" s="227"/>
      <c r="G11" s="227"/>
      <c r="H11" s="227"/>
      <c r="I11" s="227"/>
      <c r="J11" s="227"/>
      <c r="K11" s="227"/>
      <c r="L11" s="227"/>
      <c r="M11" s="227"/>
    </row>
    <row r="12" spans="1:13" s="92" customFormat="1" ht="47.45" customHeight="1" x14ac:dyDescent="0.2">
      <c r="A12" s="217" t="s">
        <v>35</v>
      </c>
      <c r="B12" s="218"/>
      <c r="C12" s="219"/>
      <c r="D12" s="229" t="s">
        <v>79</v>
      </c>
      <c r="E12" s="229"/>
      <c r="F12" s="229"/>
      <c r="G12" s="229"/>
      <c r="H12" s="229"/>
      <c r="I12" s="229"/>
      <c r="J12" s="229"/>
      <c r="K12" s="229"/>
      <c r="L12" s="229"/>
      <c r="M12" s="229"/>
    </row>
    <row r="13" spans="1:13" s="92" customFormat="1" ht="29.45" customHeight="1" x14ac:dyDescent="0.2">
      <c r="A13" s="217" t="s">
        <v>34</v>
      </c>
      <c r="B13" s="218"/>
      <c r="C13" s="219"/>
      <c r="D13" s="242">
        <v>80</v>
      </c>
      <c r="E13" s="242"/>
      <c r="F13" s="230" t="s">
        <v>37</v>
      </c>
      <c r="G13" s="230"/>
      <c r="H13" s="243">
        <v>6</v>
      </c>
      <c r="I13" s="244"/>
      <c r="J13" s="230" t="s">
        <v>47</v>
      </c>
      <c r="K13" s="230"/>
      <c r="L13" s="242">
        <v>2</v>
      </c>
      <c r="M13" s="242"/>
    </row>
    <row r="14" spans="1:13" s="92" customFormat="1" ht="51.6" customHeight="1" x14ac:dyDescent="0.2">
      <c r="A14" s="216" t="s">
        <v>41</v>
      </c>
      <c r="B14" s="216"/>
      <c r="C14" s="216"/>
      <c r="D14" s="229" t="s">
        <v>80</v>
      </c>
      <c r="E14" s="229"/>
      <c r="F14" s="229"/>
      <c r="G14" s="229"/>
      <c r="H14" s="229"/>
      <c r="I14" s="229"/>
      <c r="J14" s="229"/>
      <c r="K14" s="229"/>
      <c r="L14" s="229"/>
      <c r="M14" s="229"/>
    </row>
    <row r="15" spans="1:13" s="92" customFormat="1" ht="25.9" customHeight="1" x14ac:dyDescent="0.2">
      <c r="A15" s="231" t="s">
        <v>39</v>
      </c>
      <c r="B15" s="232"/>
      <c r="C15" s="233"/>
      <c r="D15" s="225" t="s">
        <v>40</v>
      </c>
      <c r="E15" s="226"/>
      <c r="F15" s="226"/>
      <c r="G15" s="227" t="s">
        <v>62</v>
      </c>
      <c r="H15" s="227"/>
      <c r="I15" s="227"/>
      <c r="J15" s="227"/>
      <c r="K15" s="227"/>
      <c r="L15" s="227"/>
      <c r="M15" s="227"/>
    </row>
    <row r="16" spans="1:13" s="92" customFormat="1" ht="25.9" customHeight="1" x14ac:dyDescent="0.2">
      <c r="A16" s="237"/>
      <c r="B16" s="238"/>
      <c r="C16" s="239"/>
      <c r="D16" s="77" t="s">
        <v>81</v>
      </c>
      <c r="E16" s="140" t="s">
        <v>43</v>
      </c>
      <c r="F16" s="77"/>
      <c r="G16" s="139" t="s">
        <v>42</v>
      </c>
      <c r="H16" s="220" t="s">
        <v>54</v>
      </c>
      <c r="I16" s="221"/>
      <c r="J16" s="222">
        <v>44682</v>
      </c>
      <c r="K16" s="223"/>
      <c r="L16" s="223"/>
      <c r="M16" s="224"/>
    </row>
    <row r="17" spans="1:13" s="92" customFormat="1" ht="25.9" customHeight="1" x14ac:dyDescent="0.2">
      <c r="A17" s="234"/>
      <c r="B17" s="235"/>
      <c r="C17" s="236"/>
      <c r="D17" s="240" t="s">
        <v>55</v>
      </c>
      <c r="E17" s="240"/>
      <c r="F17" s="240"/>
      <c r="G17" s="241" t="s">
        <v>82</v>
      </c>
      <c r="H17" s="241"/>
      <c r="I17" s="241"/>
      <c r="J17" s="95"/>
      <c r="K17" s="95"/>
      <c r="L17" s="95"/>
      <c r="M17" s="96"/>
    </row>
    <row r="18" spans="1:13" s="92" customFormat="1" ht="21" customHeight="1" x14ac:dyDescent="0.2">
      <c r="A18" s="231" t="s">
        <v>52</v>
      </c>
      <c r="B18" s="232"/>
      <c r="C18" s="233"/>
      <c r="D18" s="78" t="s">
        <v>81</v>
      </c>
      <c r="E18" s="231" t="s">
        <v>45</v>
      </c>
      <c r="F18" s="232"/>
      <c r="G18" s="232"/>
      <c r="H18" s="232"/>
      <c r="I18" s="232"/>
      <c r="J18" s="232"/>
      <c r="K18" s="232"/>
      <c r="L18" s="232"/>
      <c r="M18" s="233"/>
    </row>
    <row r="19" spans="1:13" s="92" customFormat="1" ht="21" customHeight="1" x14ac:dyDescent="0.2">
      <c r="A19" s="234"/>
      <c r="B19" s="235"/>
      <c r="C19" s="236"/>
      <c r="D19" s="78"/>
      <c r="E19" s="217" t="s">
        <v>44</v>
      </c>
      <c r="F19" s="218"/>
      <c r="G19" s="219"/>
      <c r="H19" s="141" t="s">
        <v>46</v>
      </c>
      <c r="I19" s="228"/>
      <c r="J19" s="228"/>
      <c r="K19" s="228"/>
      <c r="L19" s="93"/>
      <c r="M19" s="94"/>
    </row>
    <row r="20" spans="1:13" s="75" customFormat="1" ht="4.1500000000000004" customHeight="1" x14ac:dyDescent="0.2">
      <c r="A20" s="97"/>
      <c r="B20" s="98"/>
      <c r="C20" s="98"/>
      <c r="D20" s="98"/>
      <c r="E20" s="98"/>
      <c r="F20" s="98"/>
      <c r="G20" s="98"/>
      <c r="H20" s="98"/>
      <c r="I20" s="98"/>
      <c r="J20" s="98"/>
      <c r="K20" s="98"/>
      <c r="L20" s="98"/>
      <c r="M20" s="99"/>
    </row>
    <row r="21" spans="1:13" s="76" customFormat="1" x14ac:dyDescent="0.2"/>
    <row r="22" spans="1:13" s="76" customFormat="1" x14ac:dyDescent="0.2">
      <c r="A22" s="55"/>
      <c r="B22" s="65"/>
      <c r="C22" s="65"/>
      <c r="D22" s="65"/>
      <c r="E22" s="65"/>
      <c r="F22" s="66"/>
      <c r="G22" s="67"/>
      <c r="H22" s="68"/>
      <c r="I22" s="69"/>
      <c r="J22" s="65"/>
    </row>
    <row r="23" spans="1:13" s="76" customFormat="1" x14ac:dyDescent="0.2">
      <c r="A23" s="70"/>
      <c r="B23" s="65"/>
      <c r="C23" s="65"/>
      <c r="D23" s="65"/>
      <c r="E23" s="65"/>
      <c r="F23" s="66"/>
      <c r="G23" s="66"/>
      <c r="H23" s="65"/>
      <c r="I23" s="65"/>
      <c r="J23" s="65"/>
    </row>
    <row r="24" spans="1:13" x14ac:dyDescent="0.2">
      <c r="A24" s="70"/>
      <c r="B24" s="65"/>
      <c r="C24" s="71"/>
      <c r="D24" s="72"/>
      <c r="E24" s="65"/>
      <c r="F24" s="66"/>
      <c r="G24" s="66"/>
      <c r="H24" s="65"/>
      <c r="I24" s="65"/>
      <c r="J24" s="65"/>
    </row>
    <row r="25" spans="1:13" x14ac:dyDescent="0.2">
      <c r="A25" s="70"/>
      <c r="B25" s="65"/>
      <c r="C25" s="71"/>
      <c r="D25" s="72"/>
      <c r="E25" s="65"/>
      <c r="F25" s="66"/>
      <c r="G25" s="66"/>
      <c r="H25" s="65"/>
      <c r="I25" s="65"/>
      <c r="J25" s="65"/>
    </row>
    <row r="26" spans="1:13" x14ac:dyDescent="0.2">
      <c r="A26" s="215"/>
      <c r="B26" s="215"/>
      <c r="C26" s="215"/>
      <c r="D26" s="215"/>
      <c r="E26" s="215"/>
      <c r="F26" s="215"/>
      <c r="G26" s="215"/>
      <c r="H26" s="215"/>
      <c r="I26" s="215"/>
      <c r="J26" s="215"/>
    </row>
  </sheetData>
  <mergeCells count="24">
    <mergeCell ref="A15:C17"/>
    <mergeCell ref="D17:F17"/>
    <mergeCell ref="G17:I17"/>
    <mergeCell ref="L13:M13"/>
    <mergeCell ref="D14:M14"/>
    <mergeCell ref="H13:I13"/>
    <mergeCell ref="D13:E13"/>
    <mergeCell ref="F13:G13"/>
    <mergeCell ref="A26:J26"/>
    <mergeCell ref="A11:C11"/>
    <mergeCell ref="A12:C12"/>
    <mergeCell ref="A13:C13"/>
    <mergeCell ref="A14:C14"/>
    <mergeCell ref="H16:I16"/>
    <mergeCell ref="J16:M16"/>
    <mergeCell ref="D15:F15"/>
    <mergeCell ref="G15:M15"/>
    <mergeCell ref="I19:K19"/>
    <mergeCell ref="D11:M11"/>
    <mergeCell ref="D12:M12"/>
    <mergeCell ref="J13:K13"/>
    <mergeCell ref="E19:G19"/>
    <mergeCell ref="E18:M18"/>
    <mergeCell ref="A18:C19"/>
  </mergeCells>
  <pageMargins left="0.35" right="0.35" top="0.5" bottom="0.5" header="0.3" footer="0.3"/>
  <pageSetup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Bid Opening</vt:lpstr>
      <vt:lpstr>BID TABULATION</vt:lpstr>
      <vt:lpstr>EVAL SUMMARY</vt:lpstr>
      <vt:lpstr>'Bid Opening'!Print_Area</vt:lpstr>
      <vt:lpstr>'BID TABULATION'!Print_Area</vt:lpstr>
      <vt:lpstr>'Bid Opening'!Print_Titles</vt:lpstr>
      <vt:lpstr>'BID TABULATION'!Print_Titles</vt:lpstr>
    </vt:vector>
  </TitlesOfParts>
  <Company>Placer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Pay</dc:creator>
  <cp:lastModifiedBy>Harrison Hawkins</cp:lastModifiedBy>
  <cp:lastPrinted>2022-03-28T19:19:05Z</cp:lastPrinted>
  <dcterms:created xsi:type="dcterms:W3CDTF">2006-09-22T19:30:48Z</dcterms:created>
  <dcterms:modified xsi:type="dcterms:W3CDTF">2022-04-21T14:57:14Z</dcterms:modified>
</cp:coreProperties>
</file>